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C:\Users\Korisnik\Desktop\ŽUPANIJA 06-2023\"/>
    </mc:Choice>
  </mc:AlternateContent>
  <xr:revisionPtr revIDLastSave="0" documentId="13_ncr:1_{350B881C-45E2-4595-9528-F4319DB70C33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SAŽETAK " sheetId="1" r:id="rId1"/>
    <sheet name="RAČUN PRIHODA I RASHODA" sheetId="7" r:id="rId2"/>
    <sheet name="Rashodi -funkcijska" sheetId="9" r:id="rId3"/>
    <sheet name="POSEBNI_DIO_" sheetId="3" r:id="rId4"/>
  </sheets>
  <definedNames>
    <definedName name="_xlnm.Print_Area" localSheetId="3">POSEBNI_DIO_!$A$1:$D$165</definedName>
    <definedName name="_xlnm.Print_Area" localSheetId="1">'RAČUN PRIHODA I RASHODA'!$A$1:$H$184</definedName>
    <definedName name="_xlnm.Print_Area" localSheetId="0">'SAŽETAK '!$A$1:$K$23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84" i="7" l="1"/>
  <c r="F179" i="7"/>
  <c r="E184" i="7"/>
  <c r="F114" i="7"/>
  <c r="F105" i="7"/>
  <c r="F161" i="7"/>
  <c r="F160" i="7"/>
  <c r="F130" i="7"/>
  <c r="F135" i="7" s="1"/>
  <c r="F126" i="7"/>
  <c r="F124" i="7"/>
  <c r="E135" i="7"/>
  <c r="F170" i="7"/>
  <c r="F181" i="7"/>
  <c r="F180" i="7"/>
  <c r="F182" i="7"/>
  <c r="F178" i="7"/>
  <c r="F177" i="7"/>
  <c r="F176" i="7"/>
  <c r="F175" i="7"/>
  <c r="F169" i="7"/>
  <c r="F168" i="7"/>
  <c r="F167" i="7"/>
  <c r="F165" i="7"/>
  <c r="J156" i="7"/>
  <c r="J164" i="7"/>
  <c r="F158" i="7"/>
  <c r="F157" i="7"/>
  <c r="F156" i="7"/>
  <c r="G135" i="7"/>
  <c r="G184" i="7" s="1"/>
  <c r="H124" i="7"/>
  <c r="J124" i="7" s="1"/>
  <c r="H147" i="7"/>
  <c r="G147" i="7"/>
  <c r="F141" i="7"/>
  <c r="F140" i="7"/>
  <c r="I73" i="7"/>
  <c r="F71" i="7"/>
  <c r="F68" i="7"/>
  <c r="I68" i="7" s="1"/>
  <c r="F83" i="7"/>
  <c r="F81" i="7"/>
  <c r="F80" i="7"/>
  <c r="F79" i="7"/>
  <c r="F77" i="7"/>
  <c r="F76" i="7"/>
  <c r="F62" i="7"/>
  <c r="J93" i="7"/>
  <c r="J92" i="7"/>
  <c r="G123" i="7"/>
  <c r="J100" i="7"/>
  <c r="J117" i="7"/>
  <c r="I117" i="7"/>
  <c r="H104" i="7"/>
  <c r="G83" i="7"/>
  <c r="J83" i="7" s="1"/>
  <c r="F39" i="7"/>
  <c r="F40" i="7"/>
  <c r="F41" i="7"/>
  <c r="F42" i="7"/>
  <c r="F43" i="7"/>
  <c r="F44" i="7"/>
  <c r="F45" i="7"/>
  <c r="E7" i="3"/>
  <c r="C7" i="3"/>
  <c r="D7" i="3"/>
  <c r="D8" i="3"/>
  <c r="D169" i="3"/>
  <c r="E34" i="3"/>
  <c r="E14" i="3"/>
  <c r="E13" i="3"/>
  <c r="E12" i="3"/>
  <c r="F154" i="7"/>
  <c r="F153" i="7"/>
  <c r="F152" i="7"/>
  <c r="F151" i="7"/>
  <c r="F150" i="7"/>
  <c r="F149" i="7"/>
  <c r="E155" i="7"/>
  <c r="F155" i="7" s="1"/>
  <c r="F148" i="7"/>
  <c r="F147" i="7"/>
  <c r="F139" i="7"/>
  <c r="F138" i="7"/>
  <c r="F137" i="7"/>
  <c r="F136" i="7"/>
  <c r="E90" i="7"/>
  <c r="F85" i="7"/>
  <c r="J22" i="7"/>
  <c r="G25" i="7"/>
  <c r="G5" i="7"/>
  <c r="G14" i="7"/>
  <c r="J4" i="1"/>
  <c r="J7" i="1"/>
  <c r="F11" i="9"/>
  <c r="E54" i="3"/>
  <c r="E8" i="3"/>
  <c r="F131" i="7" l="1"/>
  <c r="H135" i="7"/>
  <c r="J135" i="7" s="1"/>
  <c r="J147" i="7"/>
  <c r="E72" i="3"/>
  <c r="E65" i="3"/>
  <c r="E64" i="3"/>
  <c r="E63" i="3"/>
  <c r="E146" i="3"/>
  <c r="E79" i="3"/>
  <c r="E95" i="3"/>
  <c r="E86" i="3"/>
  <c r="H184" i="7" l="1"/>
  <c r="D39" i="3"/>
  <c r="C39" i="3"/>
  <c r="E40" i="3"/>
  <c r="E48" i="3"/>
  <c r="E41" i="3"/>
  <c r="H7" i="7"/>
  <c r="H6" i="7" s="1"/>
  <c r="G30" i="7"/>
  <c r="G31" i="7" s="1"/>
  <c r="F26" i="7"/>
  <c r="E25" i="7"/>
  <c r="E23" i="7"/>
  <c r="F23" i="7" s="1"/>
  <c r="I23" i="7" s="1"/>
  <c r="H25" i="7"/>
  <c r="F22" i="7"/>
  <c r="E7" i="7"/>
  <c r="E12" i="7"/>
  <c r="E18" i="7"/>
  <c r="E30" i="7"/>
  <c r="E16" i="7"/>
  <c r="E15" i="7" s="1"/>
  <c r="E10" i="7"/>
  <c r="I6" i="1"/>
  <c r="J25" i="7" l="1"/>
  <c r="F25" i="7"/>
  <c r="I25" i="7" s="1"/>
  <c r="I22" i="7"/>
  <c r="H5" i="7"/>
  <c r="J5" i="7" s="1"/>
  <c r="H14" i="7"/>
  <c r="J6" i="7"/>
  <c r="E21" i="7"/>
  <c r="E39" i="3"/>
  <c r="E24" i="7"/>
  <c r="F24" i="7" s="1"/>
  <c r="I24" i="7" s="1"/>
  <c r="E6" i="7"/>
  <c r="E5" i="7" s="1"/>
  <c r="E14" i="7"/>
  <c r="G21" i="7" l="1"/>
  <c r="E105" i="3"/>
  <c r="E104" i="3"/>
  <c r="E103" i="3"/>
  <c r="E102" i="3"/>
  <c r="H108" i="7"/>
  <c r="F119" i="7"/>
  <c r="F118" i="7"/>
  <c r="F117" i="7"/>
  <c r="K4" i="1"/>
  <c r="H19" i="7"/>
  <c r="F20" i="7"/>
  <c r="F19" i="7"/>
  <c r="F18" i="7"/>
  <c r="I18" i="7" s="1"/>
  <c r="F17" i="7"/>
  <c r="F16" i="7"/>
  <c r="F15" i="7"/>
  <c r="F13" i="7"/>
  <c r="F12" i="7"/>
  <c r="F11" i="7"/>
  <c r="I11" i="7" s="1"/>
  <c r="F9" i="7"/>
  <c r="F8" i="7"/>
  <c r="F7" i="7"/>
  <c r="F6" i="7"/>
  <c r="I6" i="7" s="1"/>
  <c r="I5" i="1"/>
  <c r="I4" i="1" s="1"/>
  <c r="I9" i="1"/>
  <c r="I8" i="1"/>
  <c r="F75" i="7"/>
  <c r="I75" i="7" s="1"/>
  <c r="F74" i="7"/>
  <c r="I74" i="7" s="1"/>
  <c r="F73" i="7"/>
  <c r="F72" i="7"/>
  <c r="I72" i="7" s="1"/>
  <c r="F70" i="7"/>
  <c r="I70" i="7" s="1"/>
  <c r="F67" i="7"/>
  <c r="I67" i="7" s="1"/>
  <c r="F66" i="7"/>
  <c r="I66" i="7" s="1"/>
  <c r="F64" i="7"/>
  <c r="F63" i="7"/>
  <c r="I63" i="7" s="1"/>
  <c r="F61" i="7"/>
  <c r="I61" i="7" s="1"/>
  <c r="F60" i="7"/>
  <c r="I60" i="7" s="1"/>
  <c r="F59" i="7"/>
  <c r="I59" i="7" s="1"/>
  <c r="F58" i="7"/>
  <c r="F57" i="7"/>
  <c r="F56" i="7"/>
  <c r="I56" i="7" s="1"/>
  <c r="F55" i="7"/>
  <c r="I55" i="7" s="1"/>
  <c r="F54" i="7"/>
  <c r="I54" i="7" s="1"/>
  <c r="F53" i="7"/>
  <c r="I53" i="7" s="1"/>
  <c r="F52" i="7"/>
  <c r="I52" i="7" s="1"/>
  <c r="F51" i="7"/>
  <c r="F50" i="7"/>
  <c r="I50" i="7" s="1"/>
  <c r="F49" i="7"/>
  <c r="F48" i="7"/>
  <c r="I48" i="7" s="1"/>
  <c r="F47" i="7"/>
  <c r="F46" i="7"/>
  <c r="I46" i="7" s="1"/>
  <c r="F38" i="7"/>
  <c r="I38" i="7" s="1"/>
  <c r="F121" i="7"/>
  <c r="F120" i="7"/>
  <c r="F116" i="7"/>
  <c r="F115" i="7"/>
  <c r="F113" i="7"/>
  <c r="F112" i="7"/>
  <c r="F111" i="7"/>
  <c r="F110" i="7"/>
  <c r="F109" i="7"/>
  <c r="F108" i="7"/>
  <c r="F107" i="7"/>
  <c r="F106" i="7"/>
  <c r="F104" i="7"/>
  <c r="F103" i="7"/>
  <c r="F102" i="7"/>
  <c r="F101" i="7"/>
  <c r="F100" i="7"/>
  <c r="I100" i="7" s="1"/>
  <c r="F99" i="7"/>
  <c r="I99" i="7" s="1"/>
  <c r="F98" i="7"/>
  <c r="I98" i="7" s="1"/>
  <c r="F97" i="7"/>
  <c r="I97" i="7" s="1"/>
  <c r="F96" i="7"/>
  <c r="I96" i="7" s="1"/>
  <c r="F95" i="7"/>
  <c r="I95" i="7" s="1"/>
  <c r="F94" i="7"/>
  <c r="I94" i="7" s="1"/>
  <c r="F88" i="7"/>
  <c r="F92" i="7"/>
  <c r="I92" i="7" s="1"/>
  <c r="F87" i="7"/>
  <c r="K10" i="1" l="1"/>
  <c r="I12" i="7"/>
  <c r="I13" i="7"/>
  <c r="I19" i="7"/>
  <c r="I7" i="7"/>
  <c r="I8" i="7" s="1"/>
  <c r="F93" i="7"/>
  <c r="I93" i="7" s="1"/>
  <c r="E129" i="3"/>
  <c r="E128" i="3"/>
  <c r="E127" i="3"/>
  <c r="E126" i="3"/>
  <c r="E125" i="3"/>
  <c r="E124" i="3"/>
  <c r="E119" i="3"/>
  <c r="E118" i="3"/>
  <c r="E117" i="3"/>
  <c r="E116" i="3"/>
  <c r="F123" i="7" l="1"/>
  <c r="I123" i="7" s="1"/>
  <c r="F184" i="7"/>
  <c r="I83" i="7"/>
  <c r="F90" i="7"/>
  <c r="F86" i="7"/>
  <c r="F13" i="9" l="1"/>
  <c r="E13" i="9"/>
  <c r="F12" i="9"/>
  <c r="B12" i="9"/>
  <c r="B11" i="9" s="1"/>
  <c r="E11" i="9" s="1"/>
  <c r="E12" i="9" l="1"/>
  <c r="F21" i="7" l="1"/>
  <c r="J46" i="7" l="1"/>
  <c r="J123" i="7" l="1"/>
  <c r="F16" i="1"/>
  <c r="G16" i="1"/>
  <c r="H21" i="7" l="1"/>
  <c r="J21" i="7" l="1"/>
  <c r="H31" i="7"/>
  <c r="J31" i="7" s="1"/>
  <c r="I21" i="7"/>
  <c r="I20" i="7" s="1"/>
  <c r="K16" i="1"/>
  <c r="J16" i="1"/>
  <c r="H30" i="7" l="1"/>
  <c r="J14" i="7"/>
  <c r="F14" i="7"/>
  <c r="I14" i="7" l="1"/>
  <c r="F6" i="1"/>
  <c r="F21" i="1"/>
  <c r="G21" i="1"/>
  <c r="G6" i="1"/>
  <c r="F10" i="7" l="1"/>
  <c r="G9" i="1"/>
  <c r="F9" i="1"/>
  <c r="J10" i="1" l="1"/>
  <c r="F8" i="1"/>
  <c r="F7" i="1" s="1"/>
  <c r="G8" i="1"/>
  <c r="G7" i="1" s="1"/>
  <c r="J23" i="1" l="1"/>
  <c r="G5" i="1"/>
  <c r="G4" i="1" s="1"/>
  <c r="G10" i="1" s="1"/>
  <c r="G23" i="1" s="1"/>
  <c r="F5" i="1"/>
  <c r="F4" i="1" s="1"/>
  <c r="F10" i="1" s="1"/>
  <c r="F23" i="1" s="1"/>
  <c r="I10" i="7" l="1"/>
  <c r="H7" i="1" l="1"/>
  <c r="I7" i="1" s="1"/>
  <c r="H4" i="1" l="1"/>
  <c r="H10" i="1" l="1"/>
  <c r="I10" i="1" s="1"/>
  <c r="H16" i="1"/>
  <c r="J38" i="7" l="1"/>
  <c r="J184" i="7"/>
  <c r="E31" i="7" l="1"/>
  <c r="F27" i="7"/>
  <c r="F30" i="7" s="1"/>
  <c r="I30" i="7" s="1"/>
  <c r="E28" i="7"/>
  <c r="F28" i="7" l="1"/>
  <c r="I28" i="7" s="1"/>
  <c r="E29" i="7"/>
  <c r="F29" i="7" s="1"/>
  <c r="I29" i="7" s="1"/>
  <c r="I27" i="7"/>
  <c r="F5" i="7"/>
  <c r="I5" i="7" s="1"/>
  <c r="F31" i="7"/>
  <c r="I31" i="7" s="1"/>
</calcChain>
</file>

<file path=xl/sharedStrings.xml><?xml version="1.0" encoding="utf-8"?>
<sst xmlns="http://schemas.openxmlformats.org/spreadsheetml/2006/main" count="524" uniqueCount="247">
  <si>
    <t xml:space="preserve">PRIHODI/RASHODI TEKUĆA GODINA </t>
  </si>
  <si>
    <t>PRIHODI UKUPNO</t>
  </si>
  <si>
    <t>PRIHODI POSLOVANJA</t>
  </si>
  <si>
    <t>PRIHODI OD PRODAJE NEFINANCIJSKE IMOVINE</t>
  </si>
  <si>
    <t>RASHODI UKUPNO</t>
  </si>
  <si>
    <t>RASHODI  POSLOVANJA</t>
  </si>
  <si>
    <t>RASHODI ZA NEFINANCIJSKU IMOVINU</t>
  </si>
  <si>
    <t>RAZLIKA - VIŠAK / MANJAK</t>
  </si>
  <si>
    <t>VIŠKOVI/MANJKOVI</t>
  </si>
  <si>
    <t xml:space="preserve">RAČUN FINANCIRANJA </t>
  </si>
  <si>
    <t>PRIMICI OD FINANCIJSKE IMOVINE I ZADUŽIVANJA</t>
  </si>
  <si>
    <t>IZDACI ZA FINANCIJSKU IMOVINU I OTPLATE ZAJMOVA</t>
  </si>
  <si>
    <t>NETO FINANCIRANJE</t>
  </si>
  <si>
    <t xml:space="preserve">Naziv </t>
  </si>
  <si>
    <t>Prihodi iz nadležnog proračuna i od HZZO-a temeljem ugovornih obveza</t>
  </si>
  <si>
    <t>Rashodi za zaposlene</t>
  </si>
  <si>
    <t>Materijalni rashodi</t>
  </si>
  <si>
    <t>Rashodi za nabavu proizvedene dug. imovine</t>
  </si>
  <si>
    <t>Prihodi od prodaje proizvoda i robe te pruženih usluga i prihodi od donacija</t>
  </si>
  <si>
    <t>Rashodi za nabavu nefinancijske imovine</t>
  </si>
  <si>
    <t>Pomoći iz inozemstva i od subjekata unutar općeg proračuna</t>
  </si>
  <si>
    <t>Ukupni rashodi</t>
  </si>
  <si>
    <t>Izvršenje 2021.</t>
  </si>
  <si>
    <t>Plan 2022.</t>
  </si>
  <si>
    <t>I. OPĆI DIO</t>
  </si>
  <si>
    <t>A) SAŽETAK RAČUNA PRIHODA I RASHODA</t>
  </si>
  <si>
    <t>B) SAŽETAK RAČUNA FINANCIRANJA</t>
  </si>
  <si>
    <t>C) PRENESENI VIŠAK ILI PRENESENI MANJAK I VIŠEGODIŠNJI PLAN URAVNOTEŽENJA</t>
  </si>
  <si>
    <t>VIŠAK / MANJAK IZ PRETHODNE(IH) GODINE KOJI ĆE SE RASPOREDITI / POKRITI</t>
  </si>
  <si>
    <t>Razred</t>
  </si>
  <si>
    <t xml:space="preserve"> Vlastiti prihodi </t>
  </si>
  <si>
    <t>31</t>
  </si>
  <si>
    <t>11</t>
  </si>
  <si>
    <t>Opći prihodi i primici</t>
  </si>
  <si>
    <t>Izvor</t>
  </si>
  <si>
    <t>Rashodi poslovanja</t>
  </si>
  <si>
    <t>RASHODI POSLOVANJA</t>
  </si>
  <si>
    <t xml:space="preserve">Prihodi poslovanja </t>
  </si>
  <si>
    <t xml:space="preserve">A. RAČUN PRIHODA I RASHODA </t>
  </si>
  <si>
    <t>RASHODI PREMA FUNKCIJSKOJ KLASIFIKACIJI</t>
  </si>
  <si>
    <t>BROJČANA OZNAKA I NAZIV</t>
  </si>
  <si>
    <t xml:space="preserve">091 Predškolsko i osnovno obrazovanje </t>
  </si>
  <si>
    <t>Šifra</t>
  </si>
  <si>
    <t>Naziv</t>
  </si>
  <si>
    <t>Vlastiti prihodi</t>
  </si>
  <si>
    <t>II. POSEBNI DIO</t>
  </si>
  <si>
    <t>Ukupni prihodi</t>
  </si>
  <si>
    <t>UKUPAN DONOS VIŠKA / MANJKA IZ PRETHODNE(IH) GODINE</t>
  </si>
  <si>
    <t>Prihodi iz nadležnog proračuna za financiranje redovne djelatnosti proračunskih korisnika</t>
  </si>
  <si>
    <t>Prihodi od prodaje proizvoda i robe te pruženih usluga</t>
  </si>
  <si>
    <t>Rashodi za usluge</t>
  </si>
  <si>
    <t>Postrojenja i oprema</t>
  </si>
  <si>
    <t>Plaće</t>
  </si>
  <si>
    <t>Doprinosi na plaće</t>
  </si>
  <si>
    <t xml:space="preserve">Ostali rashodi za zaposlene </t>
  </si>
  <si>
    <t>Naknade troškova zaposlenima</t>
  </si>
  <si>
    <t>Rashodi za materijal i energiju</t>
  </si>
  <si>
    <t>Ostali nespomenuti rashodi poslovanja</t>
  </si>
  <si>
    <t>Ostali financijski rashodi</t>
  </si>
  <si>
    <t>Naknade za prijevoz, za rad na terenu i odvojeni život</t>
  </si>
  <si>
    <t>Uredski materijal i ostali materijalni rashodi</t>
  </si>
  <si>
    <t>Zdravstvene i veterinarske usluge</t>
  </si>
  <si>
    <t>Ostale usluge</t>
  </si>
  <si>
    <t>VIŠAK / MANJAK + NETO FINANCIRANJE+PRENESENI RAZULTAT</t>
  </si>
  <si>
    <t>POLUGODIŠNJI IZVJEŠTAJ O IZVRŠENJU FINANCIJSKOG PLANA ZA 2023.g.</t>
  </si>
  <si>
    <t>Izvršenje prethodne godine</t>
  </si>
  <si>
    <t>Plan tekuće godine</t>
  </si>
  <si>
    <t xml:space="preserve">Izvršenje tekuće godine </t>
  </si>
  <si>
    <t>Plaće za redovan rad</t>
  </si>
  <si>
    <t>Doprinosi za obvezno zdravstveno osiguranje</t>
  </si>
  <si>
    <t>Službena putovanja</t>
  </si>
  <si>
    <t>3212</t>
  </si>
  <si>
    <t>Indeks</t>
  </si>
  <si>
    <t>3121</t>
  </si>
  <si>
    <t>3231</t>
  </si>
  <si>
    <t>Usluge telefona, pošte i prijevoza</t>
  </si>
  <si>
    <t>3232</t>
  </si>
  <si>
    <t>Usluge tekućeg i investicijskog održavanja</t>
  </si>
  <si>
    <t>3234</t>
  </si>
  <si>
    <t>3238</t>
  </si>
  <si>
    <t>3239</t>
  </si>
  <si>
    <t>Reprezentacija</t>
  </si>
  <si>
    <t>Pristojbe i naknade</t>
  </si>
  <si>
    <t>3299</t>
  </si>
  <si>
    <t>6=4/3*100</t>
  </si>
  <si>
    <t>5=4/2*100</t>
  </si>
  <si>
    <t xml:space="preserve">Skupina/podskupina/odjeljak </t>
  </si>
  <si>
    <t>671</t>
  </si>
  <si>
    <t>6711</t>
  </si>
  <si>
    <t>Prihodi iz nadležnog proračuna za financiranje rashoda poslovanja</t>
  </si>
  <si>
    <t>636</t>
  </si>
  <si>
    <t>6361</t>
  </si>
  <si>
    <t>Tekuće pomoći proračunskim korisnicima iz proračuna koji im nije nadležan</t>
  </si>
  <si>
    <t>661</t>
  </si>
  <si>
    <t xml:space="preserve">Pomoći proračunskim korisnicima iz proračuna koji im nije nadležan </t>
  </si>
  <si>
    <t>09 Obrazovanje</t>
  </si>
  <si>
    <t>4=3/2*100</t>
  </si>
  <si>
    <t xml:space="preserve">UKUPNO RASHODI </t>
  </si>
  <si>
    <t xml:space="preserve">Materijal i sirovine </t>
  </si>
  <si>
    <t>Uredski materijal</t>
  </si>
  <si>
    <t xml:space="preserve">Rashodi za materijal i sirovine </t>
  </si>
  <si>
    <t xml:space="preserve"> </t>
  </si>
  <si>
    <t xml:space="preserve">Materijal i dijelovi za tekuće investicijsko održavanje </t>
  </si>
  <si>
    <t xml:space="preserve">Sitan inventar i auto gume </t>
  </si>
  <si>
    <t xml:space="preserve">Zdravstvene i veterinarske usluge </t>
  </si>
  <si>
    <t xml:space="preserve">Računalne usluge </t>
  </si>
  <si>
    <t xml:space="preserve">Ostali nespomenuti rashodi poslovanja </t>
  </si>
  <si>
    <t xml:space="preserve">Rashodi za nabavu nefinancijske imovine </t>
  </si>
  <si>
    <t xml:space="preserve">Rashodi za nabavu proizvedene dugotrajne imovine </t>
  </si>
  <si>
    <t xml:space="preserve">Postrojenja i oprema </t>
  </si>
  <si>
    <t xml:space="preserve">Rashodi za zaposlene </t>
  </si>
  <si>
    <t xml:space="preserve">Ostali rashosi za zaposlene </t>
  </si>
  <si>
    <t xml:space="preserve">Doprinosi na plaće </t>
  </si>
  <si>
    <t xml:space="preserve">Doprinosi za obvezno zdravstveno osiguranje </t>
  </si>
  <si>
    <t xml:space="preserve">Naknade troškova zaposlenima </t>
  </si>
  <si>
    <t xml:space="preserve">Službena putovanja </t>
  </si>
  <si>
    <t xml:space="preserve">Naknade za prijevoz  </t>
  </si>
  <si>
    <t>Instrumenti, uređaji i strojevi</t>
  </si>
  <si>
    <t xml:space="preserve">POMOĆI IZ DRŽAVNOG PRORAČUNA </t>
  </si>
  <si>
    <t xml:space="preserve">Tekuće donacije </t>
  </si>
  <si>
    <t>Tekuće donacije u naravi</t>
  </si>
  <si>
    <t xml:space="preserve">Naknade troškovima osobama izan radnog odnosa </t>
  </si>
  <si>
    <t>Knjige</t>
  </si>
  <si>
    <t xml:space="preserve">Knjige, umjetnička djela </t>
  </si>
  <si>
    <t>311</t>
  </si>
  <si>
    <t>3111</t>
  </si>
  <si>
    <t>323</t>
  </si>
  <si>
    <t>329</t>
  </si>
  <si>
    <t>3237</t>
  </si>
  <si>
    <t xml:space="preserve">Intelektualne i osobne usluge </t>
  </si>
  <si>
    <t>312</t>
  </si>
  <si>
    <t xml:space="preserve">PRIHOD ZA POSEBNE NAMJENE </t>
  </si>
  <si>
    <t xml:space="preserve">Sudske pristojbe </t>
  </si>
  <si>
    <t xml:space="preserve">Financijski rashodi </t>
  </si>
  <si>
    <t>Zatezne kamate na doprinose</t>
  </si>
  <si>
    <t>Izvršenje prethodne godine /HRK</t>
  </si>
  <si>
    <t>Izvršenje prethodne godine/ EUR</t>
  </si>
  <si>
    <t>Plan tekuće godine / EUR</t>
  </si>
  <si>
    <t>Izvršenje tekuće godine / EUR</t>
  </si>
  <si>
    <t xml:space="preserve">Bankarske usluge, usluge platnog prometa </t>
  </si>
  <si>
    <t>3294</t>
  </si>
  <si>
    <t xml:space="preserve">Članarina </t>
  </si>
  <si>
    <t>3236</t>
  </si>
  <si>
    <t xml:space="preserve">Komunalne usluge </t>
  </si>
  <si>
    <t xml:space="preserve">Službena radna odjeća i obuća </t>
  </si>
  <si>
    <t xml:space="preserve">Energija </t>
  </si>
  <si>
    <t>7=5/4*100</t>
  </si>
  <si>
    <t>6=5/3*100</t>
  </si>
  <si>
    <t xml:space="preserve">Stručno usavršavanje zaposlenika </t>
  </si>
  <si>
    <t>Naknada za korištenje privatnog automobila u poslovne svrhe</t>
  </si>
  <si>
    <t>Izvršenje prethodne godine 2022./HRK</t>
  </si>
  <si>
    <t>Izvršenje prethodne godine 2022./EUR</t>
  </si>
  <si>
    <t>POMOĆI</t>
  </si>
  <si>
    <t>6362</t>
  </si>
  <si>
    <t>Kapitalne pomoći proračunskim korisnicima iz proračuna koji im nije nadležan</t>
  </si>
  <si>
    <t>RASHODI DJELATNOSTI</t>
  </si>
  <si>
    <t>AKTIVNOST A403001</t>
  </si>
  <si>
    <t xml:space="preserve">Prihodi za posebne namjene-Decentralizacija </t>
  </si>
  <si>
    <t>Pomoći temeljem prijenosaEU sredstava</t>
  </si>
  <si>
    <t>Tekuće pomoći temeljem prijenosa EU sredstava</t>
  </si>
  <si>
    <t xml:space="preserve">Prijenosi između proračunskih korisnika istog proračuna </t>
  </si>
  <si>
    <t xml:space="preserve">Tekući prijenosi između proračunskih korisnika istog proračuna </t>
  </si>
  <si>
    <t xml:space="preserve">Prihod os imovine </t>
  </si>
  <si>
    <t xml:space="preserve">Prihodi od financijske imovine </t>
  </si>
  <si>
    <t>Kamate na oročena sredstva i depozite po viđenju</t>
  </si>
  <si>
    <t>Prihodi od prodanih proizvoda</t>
  </si>
  <si>
    <t>72</t>
  </si>
  <si>
    <t>721</t>
  </si>
  <si>
    <t>7211</t>
  </si>
  <si>
    <t xml:space="preserve">Prihod od prodaje nefinancijske imovine </t>
  </si>
  <si>
    <t xml:space="preserve">Prihod od prodaje građevinskih objekata </t>
  </si>
  <si>
    <t>Stambeni objekti</t>
  </si>
  <si>
    <t>6614</t>
  </si>
  <si>
    <t xml:space="preserve">IZGRADNJA I UREĐENJE OBJEKATA TE NABAVA I ODRŽAVANJE OPREME </t>
  </si>
  <si>
    <t>Aktivnost A403002</t>
  </si>
  <si>
    <t xml:space="preserve">Prihod od prodaje nefinancijske imovine -prenesena sredstva </t>
  </si>
  <si>
    <t xml:space="preserve">PRIJEVOZ UČENIKA OSNOVNIH ŠKOLA </t>
  </si>
  <si>
    <t>Aktivnost A403004</t>
  </si>
  <si>
    <t>PREVENTIVN PROGRAM OŠ</t>
  </si>
  <si>
    <t xml:space="preserve">Pomoći proračunskim korisnicima -prenesena sredstva </t>
  </si>
  <si>
    <t xml:space="preserve">OPSKRBA ŠKOLSKIH USTANOVA HIGIJENSKIM POTREPŠTINAMA </t>
  </si>
  <si>
    <t>Pomoći PK</t>
  </si>
  <si>
    <t>FINANCIRANJE TROŠKOVA PREHRANE ZA UČENIKE OŠ</t>
  </si>
  <si>
    <t xml:space="preserve">NABAVA ŠKOLSKIH KNJIGA </t>
  </si>
  <si>
    <t>E ŠKOLE</t>
  </si>
  <si>
    <t>Bio MOZAIK Krš i more</t>
  </si>
  <si>
    <t>DALMATINSKI SUVENIR</t>
  </si>
  <si>
    <t>Projekt T400105</t>
  </si>
  <si>
    <t xml:space="preserve">ČUVARI BAŠTINE </t>
  </si>
  <si>
    <t>Projekt T400103</t>
  </si>
  <si>
    <t xml:space="preserve">Seminari, savjetovanje </t>
  </si>
  <si>
    <t xml:space="preserve">Vlastiti prihod-prenesena sredstva </t>
  </si>
  <si>
    <t>Grafičke i tiskarske usluge</t>
  </si>
  <si>
    <t xml:space="preserve">Pomoći PK-prenesena sredstva </t>
  </si>
  <si>
    <t xml:space="preserve">Pomoći EU za PK-prenesena sredstva </t>
  </si>
  <si>
    <t xml:space="preserve">Pomoći EU za PK </t>
  </si>
  <si>
    <t xml:space="preserve">Sitan inventar </t>
  </si>
  <si>
    <t xml:space="preserve">PROGRAM 400 </t>
  </si>
  <si>
    <t>OSNOVNO ŠKOLSTVO</t>
  </si>
  <si>
    <t>5.4.2.</t>
  </si>
  <si>
    <t>3.2.2.</t>
  </si>
  <si>
    <t>5.4.1.</t>
  </si>
  <si>
    <t>5.5.1.</t>
  </si>
  <si>
    <t>5.5.2.</t>
  </si>
  <si>
    <t>Projekt TK400108</t>
  </si>
  <si>
    <t>4.4.1.</t>
  </si>
  <si>
    <t>Aktivnost A400104</t>
  </si>
  <si>
    <t>Aktivnost A400118</t>
  </si>
  <si>
    <t>Projekt T400110</t>
  </si>
  <si>
    <t>Projekt T400111</t>
  </si>
  <si>
    <t>Projekt T400159</t>
  </si>
  <si>
    <t>7.2.2.</t>
  </si>
  <si>
    <t>7.2.1.</t>
  </si>
  <si>
    <t>3.2.1.</t>
  </si>
  <si>
    <t xml:space="preserve">PRIHOD OD PRODAJE NEFINANCIJSKE IMOVINE </t>
  </si>
  <si>
    <t>4227</t>
  </si>
  <si>
    <t xml:space="preserve">Uređaji, strojevi i oprema za ostale namjene </t>
  </si>
  <si>
    <t xml:space="preserve">VLASTITI PRIHOD </t>
  </si>
  <si>
    <t>Energija</t>
  </si>
  <si>
    <t xml:space="preserve">Materijal i dijelovi za tekuće investi.održavanje </t>
  </si>
  <si>
    <t xml:space="preserve">Usluge telefona, pošte i prijevoza </t>
  </si>
  <si>
    <t xml:space="preserve">Usluge tekućeg investicijskog održavanja </t>
  </si>
  <si>
    <t xml:space="preserve">Ostale usluge </t>
  </si>
  <si>
    <t xml:space="preserve">Članarine  </t>
  </si>
  <si>
    <t xml:space="preserve">Ostali financijski rashodi </t>
  </si>
  <si>
    <t xml:space="preserve">Bankarske usluge </t>
  </si>
  <si>
    <t xml:space="preserve">Zatezne kamate </t>
  </si>
  <si>
    <t xml:space="preserve">Ostale naknade troškova zaposlenih </t>
  </si>
  <si>
    <t>3293</t>
  </si>
  <si>
    <t xml:space="preserve">Reprezentacija </t>
  </si>
  <si>
    <t xml:space="preserve">Zatezne kamate na poreze </t>
  </si>
  <si>
    <t>PRIHOD ZA POSEBNE NAMJENE -DECENTRALIZ.</t>
  </si>
  <si>
    <t>4.8.1.</t>
  </si>
  <si>
    <t>3233</t>
  </si>
  <si>
    <t>3295</t>
  </si>
  <si>
    <t>45</t>
  </si>
  <si>
    <t>452</t>
  </si>
  <si>
    <t>4521</t>
  </si>
  <si>
    <t>Rashodi za doda. ulaganja  proiz. dug. imovine</t>
  </si>
  <si>
    <t>Rashodi za doda. ulaganja  proiz. dug. Imovine</t>
  </si>
  <si>
    <t xml:space="preserve">Naknade i pristojbe </t>
  </si>
  <si>
    <t>POMOĆI PK</t>
  </si>
  <si>
    <t xml:space="preserve">PRIHOD OD PRODAJE NE. IMOVINE -prenesena </t>
  </si>
  <si>
    <t xml:space="preserve">POMOĆI PK-prenesena </t>
  </si>
  <si>
    <t xml:space="preserve">VLASTITI PRIHOD -prenesena  </t>
  </si>
  <si>
    <t>POMOĆI EU ZA PK</t>
  </si>
  <si>
    <t xml:space="preserve">POMOĆI EU ZA PK-prenesena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</si>
</sst>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n_-;\-* #,##0.00\ _k_n_-;_-* &quot;-&quot;??\ _k_n_-;_-@_-"/>
    <numFmt numFmtId="165" formatCode="#,##0&quot; &quot;;[Red]&quot;-&quot;#,##0&quot; &quot;"/>
  </numFmts>
  <fonts count="57" x14ac:knownFonts="1">
    <font>
      <sz val="10"/>
      <color rgb="FF000000"/>
      <name val="Arial"/>
      <family val="2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rgb="FF002060"/>
      <name val="Calibri"/>
      <family val="2"/>
    </font>
    <font>
      <sz val="12"/>
      <color rgb="FF002060"/>
      <name val="Calibri"/>
      <family val="2"/>
    </font>
    <font>
      <sz val="10"/>
      <color indexed="8"/>
      <name val="Arial"/>
      <family val="2"/>
      <charset val="238"/>
    </font>
    <font>
      <b/>
      <sz val="12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b/>
      <i/>
      <sz val="11"/>
      <color rgb="FF002060"/>
      <name val="Calibri"/>
      <family val="2"/>
      <scheme val="minor"/>
    </font>
    <font>
      <b/>
      <i/>
      <sz val="12"/>
      <color rgb="FF002060"/>
      <name val="Calibri"/>
      <family val="2"/>
      <scheme val="minor"/>
    </font>
    <font>
      <i/>
      <sz val="11"/>
      <color rgb="FF00206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indexed="8"/>
      <name val="MS Sans Serif"/>
      <family val="2"/>
      <charset val="238"/>
    </font>
    <font>
      <sz val="10"/>
      <name val="Arial"/>
      <family val="2"/>
    </font>
    <font>
      <sz val="12"/>
      <color rgb="FF002060"/>
      <name val="Calibri"/>
      <family val="2"/>
      <scheme val="minor"/>
    </font>
    <font>
      <i/>
      <sz val="12"/>
      <color rgb="FF00206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</font>
    <font>
      <b/>
      <sz val="8"/>
      <color rgb="FF002060"/>
      <name val="Calibri"/>
      <family val="2"/>
      <scheme val="minor"/>
    </font>
    <font>
      <b/>
      <i/>
      <sz val="8"/>
      <color rgb="FF00206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8"/>
      <name val="Arial"/>
      <family val="2"/>
    </font>
    <font>
      <i/>
      <sz val="8"/>
      <color rgb="FF002060"/>
      <name val="Calibri"/>
      <family val="2"/>
      <scheme val="minor"/>
    </font>
    <font>
      <b/>
      <sz val="11"/>
      <color rgb="FF002060"/>
      <name val="Calibri"/>
      <family val="2"/>
    </font>
    <font>
      <sz val="11"/>
      <color rgb="FF000000"/>
      <name val="Calibri"/>
      <family val="2"/>
    </font>
    <font>
      <b/>
      <i/>
      <sz val="8"/>
      <color rgb="FF002060"/>
      <name val="Calibri"/>
      <family val="2"/>
    </font>
    <font>
      <i/>
      <sz val="8"/>
      <color rgb="FF000000"/>
      <name val="Calibri"/>
      <family val="2"/>
    </font>
    <font>
      <sz val="11"/>
      <color rgb="FF002060"/>
      <name val="Arial"/>
      <family val="2"/>
      <charset val="238"/>
    </font>
    <font>
      <b/>
      <i/>
      <sz val="11"/>
      <color rgb="FF002060"/>
      <name val="Calibri"/>
      <family val="2"/>
    </font>
    <font>
      <b/>
      <sz val="12"/>
      <color rgb="FF002060"/>
      <name val="Calibri"/>
      <family val="2"/>
      <charset val="238"/>
      <scheme val="minor"/>
    </font>
    <font>
      <sz val="12"/>
      <color rgb="FF002060"/>
      <name val="Calibri"/>
      <family val="2"/>
      <charset val="238"/>
      <scheme val="minor"/>
    </font>
    <font>
      <b/>
      <i/>
      <sz val="12"/>
      <color rgb="FF002060"/>
      <name val="Calibri"/>
      <family val="2"/>
      <charset val="238"/>
      <scheme val="minor"/>
    </font>
    <font>
      <sz val="11"/>
      <color rgb="FF002060"/>
      <name val="Calibri"/>
      <family val="2"/>
      <charset val="238"/>
      <scheme val="minor"/>
    </font>
    <font>
      <b/>
      <sz val="11"/>
      <color rgb="FF002060"/>
      <name val="Calibri"/>
      <family val="2"/>
      <charset val="238"/>
      <scheme val="minor"/>
    </font>
    <font>
      <b/>
      <i/>
      <sz val="11"/>
      <color rgb="FF002060"/>
      <name val="Calibri"/>
      <family val="2"/>
      <charset val="238"/>
      <scheme val="minor"/>
    </font>
    <font>
      <i/>
      <sz val="11"/>
      <color rgb="FF00206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i/>
      <u/>
      <sz val="12"/>
      <color rgb="FF002060"/>
      <name val="Calibri"/>
      <family val="2"/>
      <charset val="238"/>
      <scheme val="minor"/>
    </font>
    <font>
      <b/>
      <sz val="11"/>
      <name val="Calibri"/>
      <family val="2"/>
      <scheme val="minor"/>
    </font>
    <font>
      <b/>
      <i/>
      <sz val="8"/>
      <color rgb="FF002060"/>
      <name val="Calibri"/>
      <family val="2"/>
      <charset val="238"/>
      <scheme val="minor"/>
    </font>
    <font>
      <sz val="10"/>
      <color rgb="FF000000"/>
      <name val="Arial"/>
      <family val="2"/>
    </font>
    <font>
      <i/>
      <sz val="12"/>
      <color rgb="FF002060"/>
      <name val="Calibri"/>
      <family val="2"/>
      <charset val="238"/>
      <scheme val="minor"/>
    </font>
    <font>
      <b/>
      <i/>
      <sz val="11"/>
      <color theme="8" tint="-0.499984740745262"/>
      <name val="Calibri"/>
      <family val="2"/>
      <scheme val="minor"/>
    </font>
    <font>
      <i/>
      <sz val="11"/>
      <color theme="8" tint="-0.499984740745262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sz val="11"/>
      <color theme="8" tint="-0.499984740745262"/>
      <name val="Calibri"/>
      <family val="2"/>
      <scheme val="minor"/>
    </font>
    <font>
      <i/>
      <sz val="11"/>
      <color theme="8" tint="-0.499984740745262"/>
      <name val="Calibri"/>
      <family val="2"/>
      <charset val="238"/>
      <scheme val="minor"/>
    </font>
    <font>
      <sz val="11"/>
      <color theme="8" tint="-0.499984740745262"/>
      <name val="Calibri"/>
      <family val="2"/>
      <charset val="238"/>
      <scheme val="minor"/>
    </font>
    <font>
      <b/>
      <i/>
      <sz val="11"/>
      <color theme="8" tint="-0.499984740745262"/>
      <name val="Calibri"/>
      <family val="2"/>
      <charset val="238"/>
      <scheme val="minor"/>
    </font>
    <font>
      <b/>
      <sz val="11"/>
      <color theme="8" tint="-0.499984740745262"/>
      <name val="Calibri"/>
      <family val="2"/>
      <charset val="238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DEBF7"/>
        <bgColor rgb="FFDDEBF7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DDEBF7"/>
      </patternFill>
    </fill>
    <fill>
      <patternFill patternType="solid">
        <fgColor theme="0"/>
        <bgColor rgb="FFFFFFFF"/>
      </patternFill>
    </fill>
    <fill>
      <patternFill patternType="solid">
        <fgColor theme="4" tint="0.79998168889431442"/>
        <bgColor rgb="FFFFFFFF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rgb="FFFFFFFF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F0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rgb="FFFFFFFF"/>
      </patternFill>
    </fill>
    <fill>
      <patternFill patternType="solid">
        <fgColor theme="4" tint="0.59999389629810485"/>
        <bgColor rgb="FFFFFFFF"/>
      </patternFill>
    </fill>
    <fill>
      <patternFill patternType="solid">
        <fgColor theme="3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2060"/>
      </left>
      <right/>
      <top/>
      <bottom/>
      <diagonal/>
    </border>
  </borders>
  <cellStyleXfs count="10">
    <xf numFmtId="0" fontId="0" fillId="0" borderId="0"/>
    <xf numFmtId="0" fontId="4" fillId="0" borderId="0"/>
    <xf numFmtId="0" fontId="16" fillId="0" borderId="0"/>
    <xf numFmtId="0" fontId="17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7" fillId="0" borderId="0"/>
    <xf numFmtId="164" fontId="47" fillId="0" borderId="0" applyFont="0" applyFill="0" applyBorder="0" applyAlignment="0" applyProtection="0"/>
  </cellStyleXfs>
  <cellXfs count="391">
    <xf numFmtId="0" fontId="0" fillId="0" borderId="0" xfId="0"/>
    <xf numFmtId="49" fontId="10" fillId="2" borderId="4" xfId="0" applyNumberFormat="1" applyFont="1" applyFill="1" applyBorder="1" applyAlignment="1">
      <alignment horizontal="center" vertical="center"/>
    </xf>
    <xf numFmtId="3" fontId="11" fillId="2" borderId="0" xfId="0" applyNumberFormat="1" applyFont="1" applyFill="1" applyAlignment="1">
      <alignment horizontal="center" vertical="center"/>
    </xf>
    <xf numFmtId="49" fontId="9" fillId="2" borderId="4" xfId="0" applyNumberFormat="1" applyFont="1" applyFill="1" applyBorder="1" applyAlignment="1">
      <alignment horizontal="center" vertical="center"/>
    </xf>
    <xf numFmtId="49" fontId="9" fillId="2" borderId="4" xfId="0" applyNumberFormat="1" applyFont="1" applyFill="1" applyBorder="1" applyAlignment="1">
      <alignment vertical="center"/>
    </xf>
    <xf numFmtId="3" fontId="9" fillId="2" borderId="4" xfId="0" applyNumberFormat="1" applyFont="1" applyFill="1" applyBorder="1" applyAlignment="1">
      <alignment horizontal="right" vertical="center" wrapText="1"/>
    </xf>
    <xf numFmtId="49" fontId="9" fillId="9" borderId="4" xfId="0" applyNumberFormat="1" applyFont="1" applyFill="1" applyBorder="1" applyAlignment="1">
      <alignment vertical="center"/>
    </xf>
    <xf numFmtId="49" fontId="9" fillId="2" borderId="4" xfId="0" applyNumberFormat="1" applyFont="1" applyFill="1" applyBorder="1" applyAlignment="1">
      <alignment horizontal="right" vertical="center"/>
    </xf>
    <xf numFmtId="3" fontId="9" fillId="2" borderId="4" xfId="0" applyNumberFormat="1" applyFont="1" applyFill="1" applyBorder="1" applyAlignment="1">
      <alignment horizontal="right" vertical="center"/>
    </xf>
    <xf numFmtId="3" fontId="11" fillId="2" borderId="0" xfId="0" applyNumberFormat="1" applyFont="1" applyFill="1" applyAlignment="1">
      <alignment horizontal="right" vertical="center"/>
    </xf>
    <xf numFmtId="0" fontId="8" fillId="4" borderId="0" xfId="1" applyFont="1" applyFill="1" applyAlignment="1">
      <alignment vertical="center" wrapText="1"/>
    </xf>
    <xf numFmtId="3" fontId="9" fillId="2" borderId="4" xfId="0" applyNumberFormat="1" applyFont="1" applyFill="1" applyBorder="1" applyAlignment="1">
      <alignment horizontal="left" vertical="center"/>
    </xf>
    <xf numFmtId="3" fontId="9" fillId="2" borderId="4" xfId="0" applyNumberFormat="1" applyFont="1" applyFill="1" applyBorder="1" applyAlignment="1">
      <alignment horizontal="center" vertical="center"/>
    </xf>
    <xf numFmtId="0" fontId="5" fillId="4" borderId="0" xfId="1" applyFont="1" applyFill="1" applyAlignment="1">
      <alignment horizontal="center" vertical="center" wrapText="1"/>
    </xf>
    <xf numFmtId="0" fontId="6" fillId="4" borderId="0" xfId="1" applyFont="1" applyFill="1" applyAlignment="1">
      <alignment vertical="center" wrapText="1"/>
    </xf>
    <xf numFmtId="3" fontId="19" fillId="0" borderId="0" xfId="0" applyNumberFormat="1" applyFont="1" applyAlignment="1">
      <alignment horizontal="left"/>
    </xf>
    <xf numFmtId="0" fontId="20" fillId="0" borderId="0" xfId="1" applyFont="1" applyAlignment="1">
      <alignment wrapText="1"/>
    </xf>
    <xf numFmtId="0" fontId="18" fillId="0" borderId="0" xfId="0" applyFont="1"/>
    <xf numFmtId="0" fontId="18" fillId="4" borderId="0" xfId="0" applyFont="1" applyFill="1"/>
    <xf numFmtId="0" fontId="8" fillId="2" borderId="1" xfId="0" applyFont="1" applyFill="1" applyBorder="1" applyAlignment="1">
      <alignment horizontal="center" vertical="center" wrapText="1"/>
    </xf>
    <xf numFmtId="3" fontId="8" fillId="3" borderId="1" xfId="0" applyNumberFormat="1" applyFont="1" applyFill="1" applyBorder="1" applyAlignment="1">
      <alignment vertical="center" wrapText="1"/>
    </xf>
    <xf numFmtId="3" fontId="18" fillId="0" borderId="0" xfId="0" applyNumberFormat="1" applyFont="1"/>
    <xf numFmtId="3" fontId="18" fillId="2" borderId="1" xfId="0" applyNumberFormat="1" applyFont="1" applyFill="1" applyBorder="1" applyAlignment="1">
      <alignment vertical="center" wrapText="1"/>
    </xf>
    <xf numFmtId="165" fontId="18" fillId="0" borderId="0" xfId="0" applyNumberFormat="1" applyFont="1"/>
    <xf numFmtId="3" fontId="18" fillId="2" borderId="1" xfId="0" applyNumberFormat="1" applyFont="1" applyFill="1" applyBorder="1" applyAlignment="1">
      <alignment vertical="center"/>
    </xf>
    <xf numFmtId="165" fontId="8" fillId="3" borderId="1" xfId="0" applyNumberFormat="1" applyFont="1" applyFill="1" applyBorder="1" applyAlignment="1">
      <alignment horizontal="right" vertical="center"/>
    </xf>
    <xf numFmtId="165" fontId="12" fillId="3" borderId="6" xfId="0" applyNumberFormat="1" applyFont="1" applyFill="1" applyBorder="1" applyAlignment="1">
      <alignment horizontal="right" vertical="center"/>
    </xf>
    <xf numFmtId="0" fontId="8" fillId="2" borderId="1" xfId="0" applyFont="1" applyFill="1" applyBorder="1" applyAlignment="1">
      <alignment horizontal="right" vertical="center"/>
    </xf>
    <xf numFmtId="3" fontId="8" fillId="2" borderId="1" xfId="0" applyNumberFormat="1" applyFont="1" applyFill="1" applyBorder="1" applyAlignment="1">
      <alignment horizontal="right" vertical="center"/>
    </xf>
    <xf numFmtId="0" fontId="8" fillId="2" borderId="10" xfId="0" applyFont="1" applyFill="1" applyBorder="1" applyAlignment="1">
      <alignment horizontal="right" vertical="center"/>
    </xf>
    <xf numFmtId="3" fontId="8" fillId="2" borderId="10" xfId="0" applyNumberFormat="1" applyFont="1" applyFill="1" applyBorder="1" applyAlignment="1">
      <alignment horizontal="right" vertical="center"/>
    </xf>
    <xf numFmtId="3" fontId="12" fillId="3" borderId="6" xfId="0" applyNumberFormat="1" applyFont="1" applyFill="1" applyBorder="1" applyAlignment="1">
      <alignment horizontal="right" vertical="center"/>
    </xf>
    <xf numFmtId="0" fontId="12" fillId="0" borderId="0" xfId="0" applyFont="1"/>
    <xf numFmtId="3" fontId="12" fillId="0" borderId="0" xfId="0" applyNumberFormat="1" applyFont="1"/>
    <xf numFmtId="0" fontId="12" fillId="7" borderId="0" xfId="0" applyFont="1" applyFill="1" applyAlignment="1">
      <alignment vertical="center" wrapText="1"/>
    </xf>
    <xf numFmtId="0" fontId="12" fillId="7" borderId="0" xfId="0" applyFont="1" applyFill="1" applyAlignment="1">
      <alignment horizontal="right" vertical="center"/>
    </xf>
    <xf numFmtId="3" fontId="8" fillId="2" borderId="1" xfId="0" applyNumberFormat="1" applyFont="1" applyFill="1" applyBorder="1" applyAlignment="1">
      <alignment horizontal="right" vertical="center" wrapText="1"/>
    </xf>
    <xf numFmtId="0" fontId="19" fillId="0" borderId="0" xfId="0" applyFont="1"/>
    <xf numFmtId="3" fontId="19" fillId="0" borderId="0" xfId="0" applyNumberFormat="1" applyFont="1"/>
    <xf numFmtId="165" fontId="19" fillId="0" borderId="0" xfId="0" applyNumberFormat="1" applyFont="1"/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vertical="center" wrapText="1"/>
    </xf>
    <xf numFmtId="0" fontId="18" fillId="2" borderId="0" xfId="0" applyFont="1" applyFill="1" applyAlignment="1">
      <alignment vertical="center" wrapText="1"/>
    </xf>
    <xf numFmtId="0" fontId="18" fillId="2" borderId="0" xfId="0" applyFont="1" applyFill="1" applyAlignment="1">
      <alignment horizontal="center" vertical="center" wrapText="1"/>
    </xf>
    <xf numFmtId="3" fontId="8" fillId="2" borderId="12" xfId="0" applyNumberFormat="1" applyFont="1" applyFill="1" applyBorder="1" applyAlignment="1">
      <alignment horizontal="right" vertical="center"/>
    </xf>
    <xf numFmtId="0" fontId="21" fillId="0" borderId="0" xfId="0" applyFont="1"/>
    <xf numFmtId="3" fontId="12" fillId="4" borderId="0" xfId="0" applyNumberFormat="1" applyFont="1" applyFill="1" applyAlignment="1">
      <alignment vertical="center"/>
    </xf>
    <xf numFmtId="3" fontId="12" fillId="8" borderId="0" xfId="0" applyNumberFormat="1" applyFont="1" applyFill="1" applyAlignment="1">
      <alignment horizontal="right" vertical="center"/>
    </xf>
    <xf numFmtId="0" fontId="8" fillId="0" borderId="0" xfId="0" applyFont="1" applyAlignment="1">
      <alignment vertical="center" wrapText="1"/>
    </xf>
    <xf numFmtId="0" fontId="18" fillId="0" borderId="0" xfId="0" applyFont="1" applyAlignment="1">
      <alignment horizontal="center" wrapText="1"/>
    </xf>
    <xf numFmtId="3" fontId="12" fillId="0" borderId="0" xfId="0" applyNumberFormat="1" applyFont="1" applyAlignment="1">
      <alignment horizontal="right" vertical="center"/>
    </xf>
    <xf numFmtId="3" fontId="18" fillId="0" borderId="0" xfId="0" applyNumberFormat="1" applyFont="1" applyAlignment="1">
      <alignment vertical="center"/>
    </xf>
    <xf numFmtId="3" fontId="18" fillId="0" borderId="0" xfId="0" applyNumberFormat="1" applyFont="1" applyAlignment="1">
      <alignment horizontal="right" vertical="center"/>
    </xf>
    <xf numFmtId="3" fontId="18" fillId="0" borderId="0" xfId="0" applyNumberFormat="1" applyFont="1" applyAlignment="1">
      <alignment horizontal="right"/>
    </xf>
    <xf numFmtId="3" fontId="23" fillId="0" borderId="4" xfId="0" applyNumberFormat="1" applyFont="1" applyBorder="1" applyAlignment="1">
      <alignment horizontal="center" vertical="center"/>
    </xf>
    <xf numFmtId="3" fontId="23" fillId="0" borderId="0" xfId="0" applyNumberFormat="1" applyFont="1" applyAlignment="1">
      <alignment horizontal="right" vertical="center"/>
    </xf>
    <xf numFmtId="3" fontId="23" fillId="0" borderId="0" xfId="0" applyNumberFormat="1" applyFont="1"/>
    <xf numFmtId="49" fontId="9" fillId="0" borderId="4" xfId="0" applyNumberFormat="1" applyFont="1" applyBorder="1" applyAlignment="1">
      <alignment horizontal="right" vertical="center"/>
    </xf>
    <xf numFmtId="49" fontId="10" fillId="0" borderId="4" xfId="0" applyNumberFormat="1" applyFont="1" applyBorder="1" applyAlignment="1">
      <alignment horizontal="right" vertical="center"/>
    </xf>
    <xf numFmtId="0" fontId="9" fillId="0" borderId="4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49" fontId="10" fillId="2" borderId="4" xfId="0" applyNumberFormat="1" applyFont="1" applyFill="1" applyBorder="1" applyAlignment="1">
      <alignment horizontal="right" vertical="center"/>
    </xf>
    <xf numFmtId="49" fontId="9" fillId="2" borderId="4" xfId="0" applyNumberFormat="1" applyFont="1" applyFill="1" applyBorder="1" applyAlignment="1">
      <alignment horizontal="left" vertical="center"/>
    </xf>
    <xf numFmtId="49" fontId="10" fillId="2" borderId="4" xfId="0" applyNumberFormat="1" applyFont="1" applyFill="1" applyBorder="1" applyAlignment="1">
      <alignment horizontal="left" vertical="center"/>
    </xf>
    <xf numFmtId="49" fontId="10" fillId="2" borderId="4" xfId="0" applyNumberFormat="1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right" vertical="center"/>
    </xf>
    <xf numFmtId="0" fontId="10" fillId="2" borderId="4" xfId="0" applyFont="1" applyFill="1" applyBorder="1" applyAlignment="1">
      <alignment horizontal="right" vertical="center"/>
    </xf>
    <xf numFmtId="49" fontId="9" fillId="2" borderId="4" xfId="0" applyNumberFormat="1" applyFont="1" applyFill="1" applyBorder="1" applyAlignment="1">
      <alignment horizontal="left" vertical="center" wrapText="1"/>
    </xf>
    <xf numFmtId="0" fontId="9" fillId="4" borderId="4" xfId="0" applyFont="1" applyFill="1" applyBorder="1" applyAlignment="1">
      <alignment vertical="center"/>
    </xf>
    <xf numFmtId="49" fontId="9" fillId="8" borderId="4" xfId="0" applyNumberFormat="1" applyFont="1" applyFill="1" applyBorder="1" applyAlignment="1">
      <alignment horizontal="right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left" vertical="center" wrapText="1"/>
    </xf>
    <xf numFmtId="0" fontId="26" fillId="4" borderId="4" xfId="0" applyFont="1" applyFill="1" applyBorder="1" applyAlignment="1">
      <alignment vertical="center"/>
    </xf>
    <xf numFmtId="49" fontId="26" fillId="8" borderId="4" xfId="0" applyNumberFormat="1" applyFont="1" applyFill="1" applyBorder="1" applyAlignment="1">
      <alignment horizontal="right" vertical="center"/>
    </xf>
    <xf numFmtId="3" fontId="9" fillId="2" borderId="4" xfId="0" applyNumberFormat="1" applyFont="1" applyFill="1" applyBorder="1" applyAlignment="1">
      <alignment horizontal="center" vertical="center" wrapText="1"/>
    </xf>
    <xf numFmtId="3" fontId="23" fillId="8" borderId="4" xfId="0" applyNumberFormat="1" applyFont="1" applyFill="1" applyBorder="1" applyAlignment="1">
      <alignment horizontal="center" vertical="center" wrapText="1"/>
    </xf>
    <xf numFmtId="49" fontId="9" fillId="2" borderId="13" xfId="0" applyNumberFormat="1" applyFont="1" applyFill="1" applyBorder="1" applyAlignment="1">
      <alignment horizontal="center" vertical="center"/>
    </xf>
    <xf numFmtId="0" fontId="9" fillId="0" borderId="13" xfId="0" applyFont="1" applyBorder="1" applyAlignment="1">
      <alignment vertical="center"/>
    </xf>
    <xf numFmtId="49" fontId="9" fillId="2" borderId="13" xfId="0" applyNumberFormat="1" applyFont="1" applyFill="1" applyBorder="1" applyAlignment="1">
      <alignment vertical="center"/>
    </xf>
    <xf numFmtId="3" fontId="9" fillId="8" borderId="4" xfId="0" applyNumberFormat="1" applyFont="1" applyFill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left" vertical="center"/>
    </xf>
    <xf numFmtId="3" fontId="10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0" fontId="28" fillId="0" borderId="4" xfId="0" applyFont="1" applyBorder="1" applyAlignment="1">
      <alignment horizontal="center" vertical="center"/>
    </xf>
    <xf numFmtId="3" fontId="9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4" xfId="0" applyFont="1" applyBorder="1" applyAlignment="1">
      <alignment vertical="center"/>
    </xf>
    <xf numFmtId="0" fontId="14" fillId="0" borderId="4" xfId="0" applyFont="1" applyBorder="1" applyAlignment="1">
      <alignment vertical="center"/>
    </xf>
    <xf numFmtId="3" fontId="10" fillId="4" borderId="0" xfId="0" applyNumberFormat="1" applyFont="1" applyFill="1" applyAlignment="1">
      <alignment vertical="center"/>
    </xf>
    <xf numFmtId="0" fontId="14" fillId="4" borderId="0" xfId="0" applyFont="1" applyFill="1" applyAlignment="1">
      <alignment vertical="center"/>
    </xf>
    <xf numFmtId="3" fontId="13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0" fontId="15" fillId="4" borderId="4" xfId="0" applyFont="1" applyFill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8" fillId="4" borderId="0" xfId="1" applyFont="1" applyFill="1" applyAlignment="1">
      <alignment vertical="center"/>
    </xf>
    <xf numFmtId="3" fontId="9" fillId="2" borderId="12" xfId="0" applyNumberFormat="1" applyFont="1" applyFill="1" applyBorder="1" applyAlignment="1">
      <alignment horizontal="center" vertical="center" wrapText="1"/>
    </xf>
    <xf numFmtId="0" fontId="29" fillId="4" borderId="12" xfId="1" applyFont="1" applyFill="1" applyBorder="1" applyAlignment="1">
      <alignment horizontal="center" vertical="center" wrapText="1"/>
    </xf>
    <xf numFmtId="0" fontId="30" fillId="0" borderId="0" xfId="0" applyFont="1"/>
    <xf numFmtId="0" fontId="31" fillId="4" borderId="12" xfId="1" applyFont="1" applyFill="1" applyBorder="1" applyAlignment="1">
      <alignment horizontal="center" vertical="center" wrapText="1"/>
    </xf>
    <xf numFmtId="3" fontId="23" fillId="2" borderId="12" xfId="0" applyNumberFormat="1" applyFont="1" applyFill="1" applyBorder="1" applyAlignment="1">
      <alignment horizontal="center" vertical="center" wrapText="1"/>
    </xf>
    <xf numFmtId="0" fontId="32" fillId="0" borderId="0" xfId="0" applyFont="1"/>
    <xf numFmtId="49" fontId="9" fillId="0" borderId="12" xfId="7" applyNumberFormat="1" applyFont="1" applyBorder="1" applyAlignment="1">
      <alignment horizontal="left" vertical="center" wrapText="1"/>
    </xf>
    <xf numFmtId="0" fontId="18" fillId="0" borderId="12" xfId="0" applyFont="1" applyBorder="1" applyAlignment="1">
      <alignment horizontal="center" vertical="center"/>
    </xf>
    <xf numFmtId="0" fontId="8" fillId="8" borderId="12" xfId="0" applyFont="1" applyFill="1" applyBorder="1" applyAlignment="1">
      <alignment horizontal="center" vertical="center" wrapText="1"/>
    </xf>
    <xf numFmtId="3" fontId="8" fillId="8" borderId="12" xfId="0" applyNumberFormat="1" applyFont="1" applyFill="1" applyBorder="1" applyAlignment="1">
      <alignment horizontal="center" vertical="center" wrapText="1"/>
    </xf>
    <xf numFmtId="3" fontId="22" fillId="8" borderId="12" xfId="0" applyNumberFormat="1" applyFont="1" applyFill="1" applyBorder="1" applyAlignment="1">
      <alignment horizontal="center" vertical="center" wrapText="1"/>
    </xf>
    <xf numFmtId="3" fontId="23" fillId="0" borderId="12" xfId="0" applyNumberFormat="1" applyFont="1" applyBorder="1" applyAlignment="1">
      <alignment horizontal="center" vertical="center"/>
    </xf>
    <xf numFmtId="3" fontId="12" fillId="8" borderId="12" xfId="0" applyNumberFormat="1" applyFont="1" applyFill="1" applyBorder="1" applyAlignment="1">
      <alignment horizontal="left" vertical="center"/>
    </xf>
    <xf numFmtId="0" fontId="12" fillId="8" borderId="12" xfId="0" applyFont="1" applyFill="1" applyBorder="1" applyAlignment="1">
      <alignment horizontal="left" vertical="center" wrapText="1"/>
    </xf>
    <xf numFmtId="3" fontId="12" fillId="8" borderId="12" xfId="0" applyNumberFormat="1" applyFont="1" applyFill="1" applyBorder="1" applyAlignment="1">
      <alignment horizontal="right" vertical="center" wrapText="1"/>
    </xf>
    <xf numFmtId="0" fontId="8" fillId="8" borderId="12" xfId="0" applyFont="1" applyFill="1" applyBorder="1" applyAlignment="1">
      <alignment horizontal="right" vertical="center"/>
    </xf>
    <xf numFmtId="0" fontId="8" fillId="8" borderId="12" xfId="0" applyFont="1" applyFill="1" applyBorder="1" applyAlignment="1">
      <alignment horizontal="left" vertical="center" wrapText="1"/>
    </xf>
    <xf numFmtId="0" fontId="12" fillId="0" borderId="12" xfId="0" applyFont="1" applyBorder="1" applyAlignment="1">
      <alignment horizontal="center" vertical="center"/>
    </xf>
    <xf numFmtId="0" fontId="12" fillId="0" borderId="12" xfId="0" applyFont="1" applyBorder="1" applyAlignment="1">
      <alignment horizontal="left" vertical="center" wrapText="1"/>
    </xf>
    <xf numFmtId="0" fontId="12" fillId="5" borderId="12" xfId="0" applyFont="1" applyFill="1" applyBorder="1" applyAlignment="1">
      <alignment horizontal="left" vertical="center" wrapText="1"/>
    </xf>
    <xf numFmtId="0" fontId="34" fillId="4" borderId="12" xfId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3" fontId="11" fillId="2" borderId="0" xfId="0" applyNumberFormat="1" applyFont="1" applyFill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0" fontId="35" fillId="8" borderId="12" xfId="0" applyFont="1" applyFill="1" applyBorder="1" applyAlignment="1">
      <alignment horizontal="right" vertical="center"/>
    </xf>
    <xf numFmtId="0" fontId="36" fillId="0" borderId="12" xfId="0" applyFont="1" applyBorder="1" applyAlignment="1">
      <alignment horizontal="center" vertical="center"/>
    </xf>
    <xf numFmtId="0" fontId="36" fillId="8" borderId="12" xfId="0" applyFont="1" applyFill="1" applyBorder="1" applyAlignment="1">
      <alignment horizontal="left" vertical="center" wrapText="1"/>
    </xf>
    <xf numFmtId="0" fontId="35" fillId="8" borderId="12" xfId="0" applyFont="1" applyFill="1" applyBorder="1" applyAlignment="1">
      <alignment horizontal="left" vertical="center" wrapText="1"/>
    </xf>
    <xf numFmtId="0" fontId="35" fillId="0" borderId="12" xfId="0" applyFont="1" applyBorder="1" applyAlignment="1">
      <alignment horizontal="left" vertical="center" wrapText="1"/>
    </xf>
    <xf numFmtId="4" fontId="12" fillId="8" borderId="12" xfId="0" applyNumberFormat="1" applyFont="1" applyFill="1" applyBorder="1" applyAlignment="1">
      <alignment horizontal="right" vertical="center" wrapText="1"/>
    </xf>
    <xf numFmtId="4" fontId="35" fillId="0" borderId="12" xfId="0" applyNumberFormat="1" applyFont="1" applyBorder="1" applyAlignment="1">
      <alignment horizontal="right" vertical="center"/>
    </xf>
    <xf numFmtId="4" fontId="36" fillId="0" borderId="12" xfId="0" applyNumberFormat="1" applyFont="1" applyBorder="1" applyAlignment="1">
      <alignment horizontal="right" vertical="center"/>
    </xf>
    <xf numFmtId="0" fontId="35" fillId="0" borderId="12" xfId="0" applyFont="1" applyBorder="1" applyAlignment="1">
      <alignment horizontal="right" vertical="center"/>
    </xf>
    <xf numFmtId="0" fontId="35" fillId="4" borderId="12" xfId="0" applyFont="1" applyFill="1" applyBorder="1" applyAlignment="1">
      <alignment horizontal="right" vertical="center"/>
    </xf>
    <xf numFmtId="4" fontId="18" fillId="0" borderId="12" xfId="0" applyNumberFormat="1" applyFont="1" applyBorder="1" applyAlignment="1">
      <alignment horizontal="right" vertical="center"/>
    </xf>
    <xf numFmtId="0" fontId="36" fillId="0" borderId="12" xfId="0" applyFont="1" applyBorder="1" applyAlignment="1">
      <alignment horizontal="left" vertical="center" wrapText="1"/>
    </xf>
    <xf numFmtId="4" fontId="35" fillId="4" borderId="12" xfId="0" applyNumberFormat="1" applyFont="1" applyFill="1" applyBorder="1" applyAlignment="1">
      <alignment horizontal="right" vertical="center"/>
    </xf>
    <xf numFmtId="4" fontId="18" fillId="4" borderId="12" xfId="0" applyNumberFormat="1" applyFont="1" applyFill="1" applyBorder="1" applyAlignment="1">
      <alignment horizontal="right" vertical="center"/>
    </xf>
    <xf numFmtId="4" fontId="8" fillId="3" borderId="1" xfId="0" applyNumberFormat="1" applyFont="1" applyFill="1" applyBorder="1" applyAlignment="1">
      <alignment vertical="center" wrapText="1"/>
    </xf>
    <xf numFmtId="4" fontId="18" fillId="2" borderId="1" xfId="0" applyNumberFormat="1" applyFont="1" applyFill="1" applyBorder="1" applyAlignment="1">
      <alignment vertical="center" wrapText="1"/>
    </xf>
    <xf numFmtId="4" fontId="18" fillId="2" borderId="1" xfId="0" applyNumberFormat="1" applyFont="1" applyFill="1" applyBorder="1" applyAlignment="1">
      <alignment vertical="center"/>
    </xf>
    <xf numFmtId="4" fontId="8" fillId="3" borderId="1" xfId="0" applyNumberFormat="1" applyFont="1" applyFill="1" applyBorder="1" applyAlignment="1">
      <alignment horizontal="right" vertical="center"/>
    </xf>
    <xf numFmtId="4" fontId="12" fillId="3" borderId="6" xfId="0" applyNumberFormat="1" applyFont="1" applyFill="1" applyBorder="1" applyAlignment="1">
      <alignment horizontal="right" vertical="center"/>
    </xf>
    <xf numFmtId="4" fontId="9" fillId="2" borderId="4" xfId="0" applyNumberFormat="1" applyFont="1" applyFill="1" applyBorder="1" applyAlignment="1">
      <alignment horizontal="right" vertical="center" wrapText="1"/>
    </xf>
    <xf numFmtId="4" fontId="10" fillId="2" borderId="4" xfId="0" applyNumberFormat="1" applyFont="1" applyFill="1" applyBorder="1" applyAlignment="1">
      <alignment horizontal="right" vertical="center" wrapText="1"/>
    </xf>
    <xf numFmtId="4" fontId="9" fillId="2" borderId="4" xfId="0" applyNumberFormat="1" applyFont="1" applyFill="1" applyBorder="1" applyAlignment="1">
      <alignment vertical="center"/>
    </xf>
    <xf numFmtId="4" fontId="10" fillId="0" borderId="4" xfId="0" applyNumberFormat="1" applyFont="1" applyBorder="1" applyAlignment="1">
      <alignment horizontal="right" vertical="center"/>
    </xf>
    <xf numFmtId="4" fontId="9" fillId="8" borderId="4" xfId="0" applyNumberFormat="1" applyFont="1" applyFill="1" applyBorder="1" applyAlignment="1">
      <alignment horizontal="right" vertical="center"/>
    </xf>
    <xf numFmtId="49" fontId="38" fillId="8" borderId="4" xfId="0" applyNumberFormat="1" applyFont="1" applyFill="1" applyBorder="1" applyAlignment="1">
      <alignment horizontal="right" vertical="center"/>
    </xf>
    <xf numFmtId="0" fontId="38" fillId="4" borderId="4" xfId="0" applyFont="1" applyFill="1" applyBorder="1" applyAlignment="1">
      <alignment vertical="center"/>
    </xf>
    <xf numFmtId="49" fontId="38" fillId="8" borderId="4" xfId="0" applyNumberFormat="1" applyFont="1" applyFill="1" applyBorder="1" applyAlignment="1">
      <alignment vertical="center"/>
    </xf>
    <xf numFmtId="4" fontId="38" fillId="8" borderId="4" xfId="0" applyNumberFormat="1" applyFont="1" applyFill="1" applyBorder="1" applyAlignment="1">
      <alignment horizontal="right" vertical="center"/>
    </xf>
    <xf numFmtId="0" fontId="39" fillId="0" borderId="4" xfId="0" applyFont="1" applyBorder="1" applyAlignment="1">
      <alignment vertical="center"/>
    </xf>
    <xf numFmtId="4" fontId="39" fillId="8" borderId="4" xfId="0" applyNumberFormat="1" applyFont="1" applyFill="1" applyBorder="1" applyAlignment="1">
      <alignment horizontal="right" vertical="center"/>
    </xf>
    <xf numFmtId="4" fontId="11" fillId="2" borderId="4" xfId="0" applyNumberFormat="1" applyFont="1" applyFill="1" applyBorder="1" applyAlignment="1">
      <alignment horizontal="right" vertical="center" wrapText="1"/>
    </xf>
    <xf numFmtId="0" fontId="38" fillId="0" borderId="4" xfId="0" applyFont="1" applyBorder="1" applyAlignment="1">
      <alignment vertical="center"/>
    </xf>
    <xf numFmtId="4" fontId="41" fillId="8" borderId="4" xfId="0" applyNumberFormat="1" applyFont="1" applyFill="1" applyBorder="1" applyAlignment="1">
      <alignment horizontal="right" vertical="center"/>
    </xf>
    <xf numFmtId="4" fontId="9" fillId="4" borderId="4" xfId="0" applyNumberFormat="1" applyFont="1" applyFill="1" applyBorder="1" applyAlignment="1">
      <alignment horizontal="right" vertical="center"/>
    </xf>
    <xf numFmtId="4" fontId="38" fillId="4" borderId="4" xfId="0" applyNumberFormat="1" applyFont="1" applyFill="1" applyBorder="1" applyAlignment="1">
      <alignment horizontal="right" vertical="center"/>
    </xf>
    <xf numFmtId="0" fontId="39" fillId="2" borderId="4" xfId="0" applyFont="1" applyFill="1" applyBorder="1" applyAlignment="1">
      <alignment horizontal="right" vertical="center"/>
    </xf>
    <xf numFmtId="0" fontId="38" fillId="2" borderId="4" xfId="0" applyFont="1" applyFill="1" applyBorder="1" applyAlignment="1">
      <alignment horizontal="right" vertical="center"/>
    </xf>
    <xf numFmtId="0" fontId="42" fillId="0" borderId="4" xfId="0" applyFont="1" applyBorder="1" applyAlignment="1">
      <alignment vertical="center"/>
    </xf>
    <xf numFmtId="49" fontId="38" fillId="2" borderId="4" xfId="0" applyNumberFormat="1" applyFont="1" applyFill="1" applyBorder="1" applyAlignment="1">
      <alignment horizontal="left" vertical="center"/>
    </xf>
    <xf numFmtId="0" fontId="43" fillId="0" borderId="4" xfId="0" applyFont="1" applyBorder="1" applyAlignment="1">
      <alignment vertical="center"/>
    </xf>
    <xf numFmtId="49" fontId="39" fillId="2" borderId="4" xfId="0" applyNumberFormat="1" applyFont="1" applyFill="1" applyBorder="1" applyAlignment="1">
      <alignment horizontal="left" vertical="center" wrapText="1"/>
    </xf>
    <xf numFmtId="49" fontId="38" fillId="2" borderId="4" xfId="0" applyNumberFormat="1" applyFont="1" applyFill="1" applyBorder="1" applyAlignment="1">
      <alignment horizontal="left" vertical="center" wrapText="1"/>
    </xf>
    <xf numFmtId="0" fontId="11" fillId="8" borderId="4" xfId="0" applyFont="1" applyFill="1" applyBorder="1" applyAlignment="1">
      <alignment horizontal="left" vertical="center"/>
    </xf>
    <xf numFmtId="4" fontId="9" fillId="2" borderId="13" xfId="0" applyNumberFormat="1" applyFont="1" applyFill="1" applyBorder="1" applyAlignment="1">
      <alignment horizontal="right" vertical="center" wrapText="1"/>
    </xf>
    <xf numFmtId="4" fontId="39" fillId="4" borderId="4" xfId="0" applyNumberFormat="1" applyFont="1" applyFill="1" applyBorder="1" applyAlignment="1">
      <alignment horizontal="right" vertical="center"/>
    </xf>
    <xf numFmtId="4" fontId="11" fillId="8" borderId="4" xfId="0" applyNumberFormat="1" applyFont="1" applyFill="1" applyBorder="1" applyAlignment="1">
      <alignment horizontal="right" vertical="center" wrapText="1"/>
    </xf>
    <xf numFmtId="4" fontId="9" fillId="0" borderId="4" xfId="0" applyNumberFormat="1" applyFont="1" applyBorder="1" applyAlignment="1">
      <alignment vertical="center"/>
    </xf>
    <xf numFmtId="4" fontId="9" fillId="2" borderId="4" xfId="0" applyNumberFormat="1" applyFont="1" applyFill="1" applyBorder="1" applyAlignment="1">
      <alignment horizontal="right" vertical="center"/>
    </xf>
    <xf numFmtId="4" fontId="10" fillId="2" borderId="4" xfId="0" applyNumberFormat="1" applyFont="1" applyFill="1" applyBorder="1" applyAlignment="1">
      <alignment horizontal="right" vertical="center"/>
    </xf>
    <xf numFmtId="0" fontId="11" fillId="8" borderId="4" xfId="0" applyFont="1" applyFill="1" applyBorder="1" applyAlignment="1">
      <alignment horizontal="center" vertical="center"/>
    </xf>
    <xf numFmtId="49" fontId="11" fillId="8" borderId="4" xfId="0" applyNumberFormat="1" applyFont="1" applyFill="1" applyBorder="1" applyAlignment="1">
      <alignment horizontal="left" vertical="center" wrapText="1"/>
    </xf>
    <xf numFmtId="4" fontId="11" fillId="8" borderId="4" xfId="0" applyNumberFormat="1" applyFont="1" applyFill="1" applyBorder="1" applyAlignment="1">
      <alignment horizontal="right" vertical="center"/>
    </xf>
    <xf numFmtId="4" fontId="9" fillId="4" borderId="4" xfId="0" applyNumberFormat="1" applyFont="1" applyFill="1" applyBorder="1" applyAlignment="1">
      <alignment vertical="center"/>
    </xf>
    <xf numFmtId="0" fontId="9" fillId="4" borderId="4" xfId="0" applyFont="1" applyFill="1" applyBorder="1" applyAlignment="1">
      <alignment horizontal="right" vertical="center"/>
    </xf>
    <xf numFmtId="0" fontId="38" fillId="4" borderId="4" xfId="0" applyFont="1" applyFill="1" applyBorder="1" applyAlignment="1">
      <alignment horizontal="right" vertical="center"/>
    </xf>
    <xf numFmtId="0" fontId="41" fillId="8" borderId="4" xfId="0" applyFont="1" applyFill="1" applyBorder="1" applyAlignment="1">
      <alignment horizontal="center" vertical="center"/>
    </xf>
    <xf numFmtId="49" fontId="41" fillId="8" borderId="4" xfId="0" applyNumberFormat="1" applyFont="1" applyFill="1" applyBorder="1" applyAlignment="1">
      <alignment horizontal="left" vertical="center" wrapText="1"/>
    </xf>
    <xf numFmtId="4" fontId="38" fillId="4" borderId="4" xfId="0" applyNumberFormat="1" applyFont="1" applyFill="1" applyBorder="1" applyAlignment="1">
      <alignment vertical="center"/>
    </xf>
    <xf numFmtId="3" fontId="46" fillId="8" borderId="4" xfId="0" applyNumberFormat="1" applyFont="1" applyFill="1" applyBorder="1" applyAlignment="1">
      <alignment horizontal="center" vertical="center" wrapText="1"/>
    </xf>
    <xf numFmtId="0" fontId="46" fillId="0" borderId="4" xfId="0" applyFont="1" applyBorder="1" applyAlignment="1">
      <alignment horizontal="center" vertical="center"/>
    </xf>
    <xf numFmtId="3" fontId="46" fillId="0" borderId="4" xfId="0" applyNumberFormat="1" applyFont="1" applyBorder="1" applyAlignment="1">
      <alignment horizontal="center" vertical="center"/>
    </xf>
    <xf numFmtId="4" fontId="11" fillId="11" borderId="4" xfId="0" applyNumberFormat="1" applyFont="1" applyFill="1" applyBorder="1" applyAlignment="1">
      <alignment horizontal="right" vertical="center"/>
    </xf>
    <xf numFmtId="4" fontId="9" fillId="10" borderId="4" xfId="0" applyNumberFormat="1" applyFont="1" applyFill="1" applyBorder="1" applyAlignment="1">
      <alignment vertical="center"/>
    </xf>
    <xf numFmtId="4" fontId="11" fillId="4" borderId="4" xfId="0" applyNumberFormat="1" applyFont="1" applyFill="1" applyBorder="1" applyAlignment="1">
      <alignment horizontal="right" vertical="center"/>
    </xf>
    <xf numFmtId="4" fontId="45" fillId="4" borderId="4" xfId="0" applyNumberFormat="1" applyFont="1" applyFill="1" applyBorder="1" applyAlignment="1">
      <alignment horizontal="right" vertical="center"/>
    </xf>
    <xf numFmtId="0" fontId="35" fillId="14" borderId="12" xfId="0" applyFont="1" applyFill="1" applyBorder="1" applyAlignment="1">
      <alignment horizontal="left" vertical="center" wrapText="1"/>
    </xf>
    <xf numFmtId="4" fontId="35" fillId="14" borderId="12" xfId="0" applyNumberFormat="1" applyFont="1" applyFill="1" applyBorder="1" applyAlignment="1">
      <alignment horizontal="right" vertical="center"/>
    </xf>
    <xf numFmtId="0" fontId="35" fillId="14" borderId="12" xfId="0" applyFont="1" applyFill="1" applyBorder="1" applyAlignment="1">
      <alignment horizontal="center" vertical="center" wrapText="1"/>
    </xf>
    <xf numFmtId="0" fontId="12" fillId="13" borderId="12" xfId="0" applyFont="1" applyFill="1" applyBorder="1" applyAlignment="1">
      <alignment horizontal="left" vertical="center" wrapText="1"/>
    </xf>
    <xf numFmtId="4" fontId="12" fillId="13" borderId="12" xfId="0" applyNumberFormat="1" applyFont="1" applyFill="1" applyBorder="1" applyAlignment="1">
      <alignment horizontal="right" vertical="center" wrapText="1"/>
    </xf>
    <xf numFmtId="3" fontId="12" fillId="13" borderId="12" xfId="0" applyNumberFormat="1" applyFont="1" applyFill="1" applyBorder="1" applyAlignment="1">
      <alignment horizontal="left" vertical="center" wrapText="1"/>
    </xf>
    <xf numFmtId="4" fontId="36" fillId="4" borderId="12" xfId="0" applyNumberFormat="1" applyFont="1" applyFill="1" applyBorder="1" applyAlignment="1">
      <alignment horizontal="right" vertical="center"/>
    </xf>
    <xf numFmtId="0" fontId="35" fillId="15" borderId="12" xfId="0" applyFont="1" applyFill="1" applyBorder="1" applyAlignment="1">
      <alignment horizontal="left" vertical="center"/>
    </xf>
    <xf numFmtId="0" fontId="35" fillId="15" borderId="12" xfId="0" applyFont="1" applyFill="1" applyBorder="1" applyAlignment="1">
      <alignment horizontal="left" vertical="center" wrapText="1"/>
    </xf>
    <xf numFmtId="4" fontId="35" fillId="15" borderId="12" xfId="0" applyNumberFormat="1" applyFont="1" applyFill="1" applyBorder="1" applyAlignment="1">
      <alignment horizontal="right" vertical="center"/>
    </xf>
    <xf numFmtId="4" fontId="18" fillId="15" borderId="12" xfId="0" applyNumberFormat="1" applyFont="1" applyFill="1" applyBorder="1" applyAlignment="1">
      <alignment horizontal="right" vertical="center"/>
    </xf>
    <xf numFmtId="3" fontId="8" fillId="16" borderId="12" xfId="0" applyNumberFormat="1" applyFont="1" applyFill="1" applyBorder="1" applyAlignment="1">
      <alignment horizontal="left" vertical="center"/>
    </xf>
    <xf numFmtId="0" fontId="37" fillId="15" borderId="12" xfId="0" applyFont="1" applyFill="1" applyBorder="1" applyAlignment="1">
      <alignment horizontal="left" vertical="center"/>
    </xf>
    <xf numFmtId="0" fontId="37" fillId="15" borderId="12" xfId="0" applyFont="1" applyFill="1" applyBorder="1" applyAlignment="1">
      <alignment horizontal="left" vertical="center" wrapText="1"/>
    </xf>
    <xf numFmtId="3" fontId="8" fillId="15" borderId="12" xfId="0" applyNumberFormat="1" applyFont="1" applyFill="1" applyBorder="1" applyAlignment="1">
      <alignment horizontal="left" vertical="center"/>
    </xf>
    <xf numFmtId="3" fontId="35" fillId="15" borderId="12" xfId="0" applyNumberFormat="1" applyFont="1" applyFill="1" applyBorder="1" applyAlignment="1">
      <alignment horizontal="left" vertical="center"/>
    </xf>
    <xf numFmtId="4" fontId="36" fillId="15" borderId="12" xfId="0" applyNumberFormat="1" applyFont="1" applyFill="1" applyBorder="1" applyAlignment="1">
      <alignment horizontal="right" vertical="center"/>
    </xf>
    <xf numFmtId="3" fontId="37" fillId="16" borderId="12" xfId="0" applyNumberFormat="1" applyFont="1" applyFill="1" applyBorder="1" applyAlignment="1">
      <alignment horizontal="left" vertical="center"/>
    </xf>
    <xf numFmtId="3" fontId="35" fillId="16" borderId="12" xfId="0" applyNumberFormat="1" applyFont="1" applyFill="1" applyBorder="1" applyAlignment="1">
      <alignment horizontal="left" vertical="center"/>
    </xf>
    <xf numFmtId="0" fontId="15" fillId="15" borderId="4" xfId="0" applyFont="1" applyFill="1" applyBorder="1" applyAlignment="1">
      <alignment vertical="center"/>
    </xf>
    <xf numFmtId="0" fontId="15" fillId="15" borderId="4" xfId="0" applyFont="1" applyFill="1" applyBorder="1" applyAlignment="1">
      <alignment horizontal="right" vertical="center"/>
    </xf>
    <xf numFmtId="0" fontId="11" fillId="16" borderId="4" xfId="0" applyFont="1" applyFill="1" applyBorder="1" applyAlignment="1">
      <alignment horizontal="center" vertical="center"/>
    </xf>
    <xf numFmtId="49" fontId="11" fillId="16" borderId="4" xfId="0" applyNumberFormat="1" applyFont="1" applyFill="1" applyBorder="1" applyAlignment="1">
      <alignment horizontal="left" vertical="center" wrapText="1"/>
    </xf>
    <xf numFmtId="4" fontId="11" fillId="16" borderId="4" xfId="0" applyNumberFormat="1" applyFont="1" applyFill="1" applyBorder="1" applyAlignment="1">
      <alignment horizontal="right" vertical="center"/>
    </xf>
    <xf numFmtId="4" fontId="9" fillId="15" borderId="4" xfId="0" applyNumberFormat="1" applyFont="1" applyFill="1" applyBorder="1" applyAlignment="1">
      <alignment vertical="center"/>
    </xf>
    <xf numFmtId="4" fontId="38" fillId="2" borderId="4" xfId="0" applyNumberFormat="1" applyFont="1" applyFill="1" applyBorder="1" applyAlignment="1">
      <alignment horizontal="right" vertical="center"/>
    </xf>
    <xf numFmtId="4" fontId="38" fillId="0" borderId="4" xfId="0" applyNumberFormat="1" applyFont="1" applyBorder="1" applyAlignment="1">
      <alignment vertical="center"/>
    </xf>
    <xf numFmtId="0" fontId="26" fillId="15" borderId="4" xfId="0" applyFont="1" applyFill="1" applyBorder="1" applyAlignment="1">
      <alignment vertical="center"/>
    </xf>
    <xf numFmtId="0" fontId="26" fillId="16" borderId="4" xfId="0" applyFont="1" applyFill="1" applyBorder="1" applyAlignment="1">
      <alignment horizontal="center" vertical="center"/>
    </xf>
    <xf numFmtId="49" fontId="26" fillId="16" borderId="4" xfId="0" applyNumberFormat="1" applyFont="1" applyFill="1" applyBorder="1" applyAlignment="1">
      <alignment horizontal="right" vertical="center"/>
    </xf>
    <xf numFmtId="4" fontId="38" fillId="2" borderId="4" xfId="0" applyNumberFormat="1" applyFont="1" applyFill="1" applyBorder="1" applyAlignment="1">
      <alignment horizontal="right" vertical="center" wrapText="1"/>
    </xf>
    <xf numFmtId="4" fontId="38" fillId="0" borderId="0" xfId="0" applyNumberFormat="1" applyFont="1" applyAlignment="1">
      <alignment vertical="center"/>
    </xf>
    <xf numFmtId="0" fontId="15" fillId="4" borderId="4" xfId="0" applyFont="1" applyFill="1" applyBorder="1" applyAlignment="1">
      <alignment horizontal="right" vertical="center"/>
    </xf>
    <xf numFmtId="0" fontId="38" fillId="2" borderId="4" xfId="0" applyFont="1" applyFill="1" applyBorder="1" applyAlignment="1">
      <alignment horizontal="center" vertical="center"/>
    </xf>
    <xf numFmtId="0" fontId="38" fillId="2" borderId="4" xfId="0" applyFont="1" applyFill="1" applyBorder="1" applyAlignment="1">
      <alignment horizontal="left" vertical="center" wrapText="1"/>
    </xf>
    <xf numFmtId="0" fontId="35" fillId="12" borderId="12" xfId="0" applyFont="1" applyFill="1" applyBorder="1" applyAlignment="1">
      <alignment horizontal="center" vertical="center"/>
    </xf>
    <xf numFmtId="49" fontId="9" fillId="17" borderId="4" xfId="0" applyNumberFormat="1" applyFont="1" applyFill="1" applyBorder="1" applyAlignment="1">
      <alignment vertical="center"/>
    </xf>
    <xf numFmtId="0" fontId="12" fillId="12" borderId="12" xfId="0" applyFont="1" applyFill="1" applyBorder="1" applyAlignment="1">
      <alignment horizontal="center" vertical="center"/>
    </xf>
    <xf numFmtId="0" fontId="12" fillId="12" borderId="12" xfId="0" applyFont="1" applyFill="1" applyBorder="1" applyAlignment="1">
      <alignment horizontal="left" vertical="center" wrapText="1"/>
    </xf>
    <xf numFmtId="49" fontId="39" fillId="17" borderId="4" xfId="0" applyNumberFormat="1" applyFont="1" applyFill="1" applyBorder="1" applyAlignment="1">
      <alignment horizontal="left" vertical="center" wrapText="1"/>
    </xf>
    <xf numFmtId="4" fontId="35" fillId="12" borderId="12" xfId="0" applyNumberFormat="1" applyFont="1" applyFill="1" applyBorder="1" applyAlignment="1">
      <alignment horizontal="right" vertical="center"/>
    </xf>
    <xf numFmtId="0" fontId="8" fillId="12" borderId="12" xfId="0" applyFont="1" applyFill="1" applyBorder="1" applyAlignment="1">
      <alignment horizontal="center" vertical="center"/>
    </xf>
    <xf numFmtId="0" fontId="37" fillId="12" borderId="12" xfId="0" applyFont="1" applyFill="1" applyBorder="1" applyAlignment="1">
      <alignment horizontal="center" vertical="center"/>
    </xf>
    <xf numFmtId="0" fontId="37" fillId="12" borderId="12" xfId="0" applyFont="1" applyFill="1" applyBorder="1" applyAlignment="1">
      <alignment horizontal="left" vertical="center" wrapText="1"/>
    </xf>
    <xf numFmtId="49" fontId="39" fillId="8" borderId="4" xfId="0" applyNumberFormat="1" applyFont="1" applyFill="1" applyBorder="1" applyAlignment="1">
      <alignment horizontal="left" vertical="center"/>
    </xf>
    <xf numFmtId="0" fontId="18" fillId="4" borderId="12" xfId="0" applyFont="1" applyFill="1" applyBorder="1" applyAlignment="1">
      <alignment horizontal="center" vertical="center"/>
    </xf>
    <xf numFmtId="0" fontId="35" fillId="4" borderId="12" xfId="0" applyFont="1" applyFill="1" applyBorder="1" applyAlignment="1">
      <alignment horizontal="left" vertical="center" wrapText="1"/>
    </xf>
    <xf numFmtId="0" fontId="35" fillId="5" borderId="12" xfId="0" applyFont="1" applyFill="1" applyBorder="1" applyAlignment="1">
      <alignment horizontal="left" vertical="center" wrapText="1"/>
    </xf>
    <xf numFmtId="0" fontId="35" fillId="5" borderId="12" xfId="0" applyFont="1" applyFill="1" applyBorder="1" applyAlignment="1">
      <alignment horizontal="center" vertical="center"/>
    </xf>
    <xf numFmtId="4" fontId="35" fillId="5" borderId="12" xfId="0" applyNumberFormat="1" applyFont="1" applyFill="1" applyBorder="1" applyAlignment="1">
      <alignment horizontal="right" vertical="center"/>
    </xf>
    <xf numFmtId="0" fontId="37" fillId="5" borderId="12" xfId="0" applyFont="1" applyFill="1" applyBorder="1" applyAlignment="1">
      <alignment horizontal="left" vertical="center" wrapText="1"/>
    </xf>
    <xf numFmtId="4" fontId="36" fillId="5" borderId="12" xfId="0" applyNumberFormat="1" applyFont="1" applyFill="1" applyBorder="1" applyAlignment="1">
      <alignment horizontal="right" vertical="center"/>
    </xf>
    <xf numFmtId="14" fontId="35" fillId="16" borderId="12" xfId="9" applyNumberFormat="1" applyFont="1" applyFill="1" applyBorder="1" applyAlignment="1" applyProtection="1">
      <alignment horizontal="left" vertical="center"/>
      <protection locked="0"/>
    </xf>
    <xf numFmtId="3" fontId="12" fillId="4" borderId="0" xfId="0" applyNumberFormat="1" applyFont="1" applyFill="1" applyAlignment="1">
      <alignment horizontal="right" vertical="center"/>
    </xf>
    <xf numFmtId="3" fontId="12" fillId="0" borderId="0" xfId="0" applyNumberFormat="1" applyFont="1" applyFill="1" applyAlignment="1">
      <alignment horizontal="right" vertical="center"/>
    </xf>
    <xf numFmtId="3" fontId="18" fillId="0" borderId="0" xfId="0" applyNumberFormat="1" applyFont="1" applyFill="1"/>
    <xf numFmtId="14" fontId="37" fillId="15" borderId="12" xfId="0" applyNumberFormat="1" applyFont="1" applyFill="1" applyBorder="1" applyAlignment="1">
      <alignment horizontal="left" vertical="center"/>
    </xf>
    <xf numFmtId="49" fontId="39" fillId="2" borderId="4" xfId="0" applyNumberFormat="1" applyFont="1" applyFill="1" applyBorder="1" applyAlignment="1">
      <alignment vertical="center"/>
    </xf>
    <xf numFmtId="0" fontId="35" fillId="4" borderId="12" xfId="0" applyFont="1" applyFill="1" applyBorder="1" applyAlignment="1">
      <alignment horizontal="center" vertical="center"/>
    </xf>
    <xf numFmtId="0" fontId="36" fillId="0" borderId="12" xfId="0" applyFont="1" applyFill="1" applyBorder="1" applyAlignment="1">
      <alignment horizontal="center" vertical="center"/>
    </xf>
    <xf numFmtId="4" fontId="36" fillId="0" borderId="12" xfId="0" applyNumberFormat="1" applyFont="1" applyFill="1" applyBorder="1" applyAlignment="1">
      <alignment horizontal="right" vertical="center"/>
    </xf>
    <xf numFmtId="0" fontId="12" fillId="18" borderId="12" xfId="0" applyFont="1" applyFill="1" applyBorder="1" applyAlignment="1">
      <alignment horizontal="center" vertical="center"/>
    </xf>
    <xf numFmtId="0" fontId="12" fillId="18" borderId="12" xfId="0" applyFont="1" applyFill="1" applyBorder="1" applyAlignment="1">
      <alignment horizontal="left" vertical="center" wrapText="1"/>
    </xf>
    <xf numFmtId="4" fontId="35" fillId="18" borderId="12" xfId="0" applyNumberFormat="1" applyFont="1" applyFill="1" applyBorder="1" applyAlignment="1">
      <alignment horizontal="right" vertical="center"/>
    </xf>
    <xf numFmtId="49" fontId="38" fillId="0" borderId="4" xfId="0" applyNumberFormat="1" applyFont="1" applyFill="1" applyBorder="1" applyAlignment="1">
      <alignment horizontal="left" vertical="center"/>
    </xf>
    <xf numFmtId="3" fontId="18" fillId="4" borderId="0" xfId="0" applyNumberFormat="1" applyFont="1" applyFill="1" applyAlignment="1">
      <alignment horizontal="right" vertical="center"/>
    </xf>
    <xf numFmtId="14" fontId="35" fillId="15" borderId="12" xfId="0" applyNumberFormat="1" applyFont="1" applyFill="1" applyBorder="1" applyAlignment="1">
      <alignment horizontal="left" vertical="center"/>
    </xf>
    <xf numFmtId="4" fontId="11" fillId="2" borderId="12" xfId="0" applyNumberFormat="1" applyFont="1" applyFill="1" applyBorder="1" applyAlignment="1">
      <alignment horizontal="center" vertical="center" wrapText="1"/>
    </xf>
    <xf numFmtId="4" fontId="33" fillId="0" borderId="12" xfId="7" applyNumberFormat="1" applyFont="1" applyBorder="1" applyAlignment="1">
      <alignment horizontal="center" vertical="center"/>
    </xf>
    <xf numFmtId="4" fontId="29" fillId="4" borderId="12" xfId="1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right" vertical="center" wrapText="1"/>
    </xf>
    <xf numFmtId="4" fontId="8" fillId="2" borderId="10" xfId="0" applyNumberFormat="1" applyFont="1" applyFill="1" applyBorder="1" applyAlignment="1">
      <alignment horizontal="right" vertical="center" wrapText="1"/>
    </xf>
    <xf numFmtId="4" fontId="18" fillId="2" borderId="0" xfId="0" applyNumberFormat="1" applyFont="1" applyFill="1" applyAlignment="1">
      <alignment vertical="center"/>
    </xf>
    <xf numFmtId="4" fontId="8" fillId="2" borderId="12" xfId="0" applyNumberFormat="1" applyFont="1" applyFill="1" applyBorder="1" applyAlignment="1">
      <alignment horizontal="right" vertical="center"/>
    </xf>
    <xf numFmtId="49" fontId="38" fillId="2" borderId="4" xfId="0" applyNumberFormat="1" applyFont="1" applyFill="1" applyBorder="1" applyAlignment="1">
      <alignment horizontal="right" vertical="center"/>
    </xf>
    <xf numFmtId="49" fontId="38" fillId="2" borderId="4" xfId="0" applyNumberFormat="1" applyFont="1" applyFill="1" applyBorder="1" applyAlignment="1">
      <alignment horizontal="center" vertical="center"/>
    </xf>
    <xf numFmtId="49" fontId="11" fillId="8" borderId="13" xfId="0" applyNumberFormat="1" applyFont="1" applyFill="1" applyBorder="1" applyAlignment="1">
      <alignment vertical="center"/>
    </xf>
    <xf numFmtId="14" fontId="11" fillId="15" borderId="4" xfId="0" applyNumberFormat="1" applyFont="1" applyFill="1" applyBorder="1" applyAlignment="1">
      <alignment vertical="center"/>
    </xf>
    <xf numFmtId="49" fontId="11" fillId="16" borderId="4" xfId="0" applyNumberFormat="1" applyFont="1" applyFill="1" applyBorder="1" applyAlignment="1">
      <alignment horizontal="right" vertical="center"/>
    </xf>
    <xf numFmtId="49" fontId="11" fillId="16" borderId="4" xfId="0" applyNumberFormat="1" applyFont="1" applyFill="1" applyBorder="1" applyAlignment="1">
      <alignment vertical="center"/>
    </xf>
    <xf numFmtId="4" fontId="11" fillId="16" borderId="4" xfId="0" applyNumberFormat="1" applyFont="1" applyFill="1" applyBorder="1" applyAlignment="1">
      <alignment horizontal="right" vertical="center" wrapText="1"/>
    </xf>
    <xf numFmtId="4" fontId="11" fillId="15" borderId="4" xfId="0" applyNumberFormat="1" applyFont="1" applyFill="1" applyBorder="1" applyAlignment="1">
      <alignment horizontal="right" vertical="center"/>
    </xf>
    <xf numFmtId="14" fontId="11" fillId="4" borderId="4" xfId="0" applyNumberFormat="1" applyFont="1" applyFill="1" applyBorder="1" applyAlignment="1">
      <alignment vertical="center"/>
    </xf>
    <xf numFmtId="49" fontId="11" fillId="8" borderId="4" xfId="0" applyNumberFormat="1" applyFont="1" applyFill="1" applyBorder="1" applyAlignment="1">
      <alignment horizontal="right" vertical="center"/>
    </xf>
    <xf numFmtId="49" fontId="11" fillId="8" borderId="4" xfId="0" applyNumberFormat="1" applyFont="1" applyFill="1" applyBorder="1" applyAlignment="1">
      <alignment vertical="center"/>
    </xf>
    <xf numFmtId="0" fontId="39" fillId="2" borderId="4" xfId="0" applyFont="1" applyFill="1" applyBorder="1" applyAlignment="1">
      <alignment horizontal="center" vertical="center"/>
    </xf>
    <xf numFmtId="49" fontId="9" fillId="8" borderId="4" xfId="0" applyNumberFormat="1" applyFont="1" applyFill="1" applyBorder="1" applyAlignment="1">
      <alignment horizontal="left" vertical="center"/>
    </xf>
    <xf numFmtId="14" fontId="41" fillId="4" borderId="4" xfId="0" applyNumberFormat="1" applyFont="1" applyFill="1" applyBorder="1" applyAlignment="1">
      <alignment vertical="center"/>
    </xf>
    <xf numFmtId="49" fontId="41" fillId="8" borderId="4" xfId="0" applyNumberFormat="1" applyFont="1" applyFill="1" applyBorder="1" applyAlignment="1">
      <alignment horizontal="right" vertical="center"/>
    </xf>
    <xf numFmtId="49" fontId="41" fillId="8" borderId="4" xfId="0" applyNumberFormat="1" applyFont="1" applyFill="1" applyBorder="1" applyAlignment="1">
      <alignment vertical="center"/>
    </xf>
    <xf numFmtId="4" fontId="41" fillId="8" borderId="4" xfId="0" applyNumberFormat="1" applyFont="1" applyFill="1" applyBorder="1" applyAlignment="1">
      <alignment horizontal="right" vertical="center" wrapText="1"/>
    </xf>
    <xf numFmtId="4" fontId="41" fillId="4" borderId="4" xfId="0" applyNumberFormat="1" applyFont="1" applyFill="1" applyBorder="1" applyAlignment="1">
      <alignment horizontal="right" vertical="center"/>
    </xf>
    <xf numFmtId="0" fontId="35" fillId="9" borderId="12" xfId="0" applyFont="1" applyFill="1" applyBorder="1" applyAlignment="1">
      <alignment horizontal="left" vertical="center" wrapText="1"/>
    </xf>
    <xf numFmtId="0" fontId="35" fillId="12" borderId="12" xfId="0" applyFont="1" applyFill="1" applyBorder="1" applyAlignment="1">
      <alignment horizontal="right" vertical="center"/>
    </xf>
    <xf numFmtId="0" fontId="8" fillId="17" borderId="12" xfId="0" applyFont="1" applyFill="1" applyBorder="1" applyAlignment="1">
      <alignment horizontal="left" vertical="center" wrapText="1"/>
    </xf>
    <xf numFmtId="0" fontId="35" fillId="12" borderId="12" xfId="0" applyFont="1" applyFill="1" applyBorder="1" applyAlignment="1">
      <alignment horizontal="left" vertical="center" wrapText="1"/>
    </xf>
    <xf numFmtId="0" fontId="35" fillId="12" borderId="12" xfId="0" applyFont="1" applyFill="1" applyBorder="1" applyAlignment="1">
      <alignment horizontal="left" vertical="center"/>
    </xf>
    <xf numFmtId="0" fontId="35" fillId="17" borderId="12" xfId="0" applyFont="1" applyFill="1" applyBorder="1" applyAlignment="1">
      <alignment horizontal="left" vertical="center" wrapText="1"/>
    </xf>
    <xf numFmtId="0" fontId="36" fillId="8" borderId="12" xfId="0" applyFont="1" applyFill="1" applyBorder="1" applyAlignment="1">
      <alignment horizontal="right" vertical="center"/>
    </xf>
    <xf numFmtId="0" fontId="48" fillId="0" borderId="12" xfId="0" applyFont="1" applyBorder="1" applyAlignment="1">
      <alignment horizontal="center" vertical="center"/>
    </xf>
    <xf numFmtId="0" fontId="48" fillId="0" borderId="12" xfId="0" applyFont="1" applyBorder="1" applyAlignment="1">
      <alignment horizontal="left" vertical="center" wrapText="1"/>
    </xf>
    <xf numFmtId="0" fontId="8" fillId="12" borderId="12" xfId="0" applyFont="1" applyFill="1" applyBorder="1" applyAlignment="1">
      <alignment horizontal="left" vertical="center" wrapText="1"/>
    </xf>
    <xf numFmtId="0" fontId="8" fillId="17" borderId="12" xfId="0" applyFont="1" applyFill="1" applyBorder="1" applyAlignment="1">
      <alignment horizontal="right" vertical="center"/>
    </xf>
    <xf numFmtId="0" fontId="35" fillId="17" borderId="12" xfId="0" applyFont="1" applyFill="1" applyBorder="1" applyAlignment="1">
      <alignment horizontal="right" vertical="center"/>
    </xf>
    <xf numFmtId="49" fontId="8" fillId="2" borderId="4" xfId="0" applyNumberFormat="1" applyFont="1" applyFill="1" applyBorder="1" applyAlignment="1">
      <alignment horizontal="left" vertical="center"/>
    </xf>
    <xf numFmtId="0" fontId="11" fillId="15" borderId="4" xfId="0" applyFont="1" applyFill="1" applyBorder="1" applyAlignment="1">
      <alignment vertical="center"/>
    </xf>
    <xf numFmtId="4" fontId="9" fillId="15" borderId="4" xfId="0" applyNumberFormat="1" applyFont="1" applyFill="1" applyBorder="1" applyAlignment="1">
      <alignment horizontal="right" vertical="center"/>
    </xf>
    <xf numFmtId="49" fontId="26" fillId="16" borderId="13" xfId="0" applyNumberFormat="1" applyFont="1" applyFill="1" applyBorder="1" applyAlignment="1">
      <alignment vertical="center"/>
    </xf>
    <xf numFmtId="3" fontId="26" fillId="16" borderId="4" xfId="0" applyNumberFormat="1" applyFont="1" applyFill="1" applyBorder="1" applyAlignment="1">
      <alignment horizontal="right" vertical="center" wrapText="1"/>
    </xf>
    <xf numFmtId="3" fontId="25" fillId="15" borderId="4" xfId="0" applyNumberFormat="1" applyFont="1" applyFill="1" applyBorder="1" applyAlignment="1">
      <alignment horizontal="right" vertical="center"/>
    </xf>
    <xf numFmtId="0" fontId="18" fillId="2" borderId="1" xfId="0" applyFont="1" applyFill="1" applyBorder="1" applyAlignment="1">
      <alignment vertical="center"/>
    </xf>
    <xf numFmtId="0" fontId="8" fillId="2" borderId="0" xfId="0" applyFont="1" applyFill="1" applyAlignment="1">
      <alignment horizontal="center" vertical="center" wrapText="1"/>
    </xf>
    <xf numFmtId="0" fontId="8" fillId="3" borderId="1" xfId="0" applyFont="1" applyFill="1" applyBorder="1" applyAlignment="1">
      <alignment vertical="center"/>
    </xf>
    <xf numFmtId="0" fontId="18" fillId="2" borderId="1" xfId="0" applyFont="1" applyFill="1" applyBorder="1" applyAlignment="1">
      <alignment vertical="center" wrapText="1"/>
    </xf>
    <xf numFmtId="0" fontId="12" fillId="3" borderId="6" xfId="0" applyFont="1" applyFill="1" applyBorder="1" applyAlignment="1">
      <alignment vertical="center" wrapText="1"/>
    </xf>
    <xf numFmtId="0" fontId="12" fillId="3" borderId="11" xfId="0" applyFont="1" applyFill="1" applyBorder="1" applyAlignment="1">
      <alignment vertical="center" wrapText="1"/>
    </xf>
    <xf numFmtId="0" fontId="8" fillId="4" borderId="0" xfId="1" applyFont="1" applyFill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 wrapText="1"/>
    </xf>
    <xf numFmtId="0" fontId="8" fillId="2" borderId="12" xfId="0" applyFont="1" applyFill="1" applyBorder="1" applyAlignment="1">
      <alignment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vertical="center" wrapText="1"/>
    </xf>
    <xf numFmtId="0" fontId="8" fillId="6" borderId="2" xfId="1" applyFont="1" applyFill="1" applyBorder="1" applyAlignment="1">
      <alignment horizontal="left" vertical="center" wrapText="1"/>
    </xf>
    <xf numFmtId="0" fontId="8" fillId="6" borderId="3" xfId="1" applyFont="1" applyFill="1" applyBorder="1" applyAlignment="1">
      <alignment horizontal="left" vertical="center" wrapText="1"/>
    </xf>
    <xf numFmtId="0" fontId="8" fillId="6" borderId="5" xfId="1" applyFont="1" applyFill="1" applyBorder="1" applyAlignment="1">
      <alignment horizontal="left" vertical="center" wrapText="1"/>
    </xf>
    <xf numFmtId="0" fontId="8" fillId="5" borderId="2" xfId="1" applyFont="1" applyFill="1" applyBorder="1" applyAlignment="1">
      <alignment horizontal="left" vertical="center" wrapText="1"/>
    </xf>
    <xf numFmtId="0" fontId="8" fillId="5" borderId="3" xfId="1" applyFont="1" applyFill="1" applyBorder="1" applyAlignment="1">
      <alignment horizontal="left" vertical="center" wrapText="1"/>
    </xf>
    <xf numFmtId="0" fontId="8" fillId="5" borderId="5" xfId="1" applyFont="1" applyFill="1" applyBorder="1" applyAlignment="1">
      <alignment horizontal="left" vertical="center" wrapText="1"/>
    </xf>
    <xf numFmtId="0" fontId="8" fillId="4" borderId="0" xfId="1" applyFont="1" applyFill="1" applyAlignment="1">
      <alignment horizontal="center" vertical="center"/>
    </xf>
    <xf numFmtId="0" fontId="46" fillId="8" borderId="4" xfId="0" applyFont="1" applyFill="1" applyBorder="1" applyAlignment="1">
      <alignment horizontal="center" vertical="center" wrapText="1"/>
    </xf>
    <xf numFmtId="3" fontId="8" fillId="8" borderId="14" xfId="0" applyNumberFormat="1" applyFont="1" applyFill="1" applyBorder="1" applyAlignment="1">
      <alignment horizontal="center" vertical="center" wrapText="1"/>
    </xf>
    <xf numFmtId="3" fontId="8" fillId="8" borderId="0" xfId="0" applyNumberFormat="1" applyFont="1" applyFill="1" applyAlignment="1">
      <alignment horizontal="center" vertical="center" wrapText="1"/>
    </xf>
    <xf numFmtId="3" fontId="44" fillId="2" borderId="14" xfId="0" applyNumberFormat="1" applyFont="1" applyFill="1" applyBorder="1" applyAlignment="1">
      <alignment horizontal="center" vertical="center" wrapText="1"/>
    </xf>
    <xf numFmtId="3" fontId="44" fillId="2" borderId="0" xfId="0" applyNumberFormat="1" applyFont="1" applyFill="1" applyAlignment="1">
      <alignment horizontal="center" vertical="center" wrapText="1"/>
    </xf>
    <xf numFmtId="0" fontId="23" fillId="8" borderId="4" xfId="0" applyFont="1" applyFill="1" applyBorder="1" applyAlignment="1">
      <alignment horizontal="center" vertical="center" wrapText="1"/>
    </xf>
    <xf numFmtId="3" fontId="11" fillId="11" borderId="4" xfId="0" applyNumberFormat="1" applyFont="1" applyFill="1" applyBorder="1" applyAlignment="1">
      <alignment horizontal="center" vertical="center"/>
    </xf>
    <xf numFmtId="0" fontId="5" fillId="4" borderId="0" xfId="1" applyFont="1" applyFill="1" applyAlignment="1">
      <alignment horizontal="center" vertical="center" wrapText="1"/>
    </xf>
    <xf numFmtId="0" fontId="6" fillId="4" borderId="0" xfId="1" applyFont="1" applyFill="1" applyAlignment="1">
      <alignment vertical="center" wrapText="1"/>
    </xf>
    <xf numFmtId="0" fontId="6" fillId="4" borderId="0" xfId="1" applyFont="1" applyFill="1" applyAlignment="1">
      <alignment wrapText="1"/>
    </xf>
    <xf numFmtId="0" fontId="22" fillId="8" borderId="12" xfId="0" applyFont="1" applyFill="1" applyBorder="1" applyAlignment="1">
      <alignment horizontal="center" vertical="center" wrapText="1"/>
    </xf>
    <xf numFmtId="49" fontId="11" fillId="16" borderId="13" xfId="0" applyNumberFormat="1" applyFont="1" applyFill="1" applyBorder="1" applyAlignment="1">
      <alignment vertical="center"/>
    </xf>
    <xf numFmtId="4" fontId="49" fillId="8" borderId="4" xfId="0" applyNumberFormat="1" applyFont="1" applyFill="1" applyBorder="1" applyAlignment="1">
      <alignment horizontal="right" vertical="center" wrapText="1"/>
    </xf>
    <xf numFmtId="4" fontId="49" fillId="2" borderId="4" xfId="0" applyNumberFormat="1" applyFont="1" applyFill="1" applyBorder="1" applyAlignment="1">
      <alignment horizontal="right" vertical="center" wrapText="1"/>
    </xf>
    <xf numFmtId="4" fontId="51" fillId="0" borderId="4" xfId="0" applyNumberFormat="1" applyFont="1" applyBorder="1" applyAlignment="1">
      <alignment horizontal="right" vertical="center"/>
    </xf>
    <xf numFmtId="4" fontId="49" fillId="16" borderId="4" xfId="0" applyNumberFormat="1" applyFont="1" applyFill="1" applyBorder="1" applyAlignment="1">
      <alignment horizontal="right" vertical="center" wrapText="1"/>
    </xf>
    <xf numFmtId="4" fontId="51" fillId="15" borderId="4" xfId="0" applyNumberFormat="1" applyFont="1" applyFill="1" applyBorder="1" applyAlignment="1">
      <alignment horizontal="right" vertical="center"/>
    </xf>
    <xf numFmtId="4" fontId="51" fillId="4" borderId="4" xfId="0" applyNumberFormat="1" applyFont="1" applyFill="1" applyBorder="1" applyAlignment="1">
      <alignment horizontal="right" vertical="center"/>
    </xf>
    <xf numFmtId="49" fontId="9" fillId="8" borderId="4" xfId="0" applyNumberFormat="1" applyFont="1" applyFill="1" applyBorder="1" applyAlignment="1">
      <alignment vertical="center"/>
    </xf>
    <xf numFmtId="0" fontId="9" fillId="2" borderId="4" xfId="0" applyFont="1" applyFill="1" applyBorder="1" applyAlignment="1">
      <alignment horizontal="left" vertical="center"/>
    </xf>
    <xf numFmtId="4" fontId="40" fillId="8" borderId="4" xfId="0" applyNumberFormat="1" applyFont="1" applyFill="1" applyBorder="1" applyAlignment="1">
      <alignment horizontal="right" vertical="center" wrapText="1"/>
    </xf>
    <xf numFmtId="0" fontId="11" fillId="4" borderId="4" xfId="0" applyFont="1" applyFill="1" applyBorder="1" applyAlignment="1">
      <alignment vertical="center"/>
    </xf>
    <xf numFmtId="0" fontId="41" fillId="4" borderId="4" xfId="0" applyFont="1" applyFill="1" applyBorder="1" applyAlignment="1">
      <alignment vertical="center"/>
    </xf>
    <xf numFmtId="4" fontId="53" fillId="8" borderId="4" xfId="0" applyNumberFormat="1" applyFont="1" applyFill="1" applyBorder="1" applyAlignment="1">
      <alignment horizontal="right" vertical="center" wrapText="1"/>
    </xf>
    <xf numFmtId="4" fontId="54" fillId="4" borderId="4" xfId="0" applyNumberFormat="1" applyFont="1" applyFill="1" applyBorder="1" applyAlignment="1">
      <alignment horizontal="right" vertical="center"/>
    </xf>
    <xf numFmtId="0" fontId="40" fillId="4" borderId="4" xfId="0" applyFont="1" applyFill="1" applyBorder="1" applyAlignment="1">
      <alignment vertical="center"/>
    </xf>
    <xf numFmtId="0" fontId="40" fillId="8" borderId="4" xfId="0" applyFont="1" applyFill="1" applyBorder="1" applyAlignment="1">
      <alignment horizontal="center" vertical="center"/>
    </xf>
    <xf numFmtId="49" fontId="40" fillId="8" borderId="4" xfId="0" applyNumberFormat="1" applyFont="1" applyFill="1" applyBorder="1" applyAlignment="1">
      <alignment horizontal="right" vertical="center"/>
    </xf>
    <xf numFmtId="49" fontId="40" fillId="8" borderId="4" xfId="0" applyNumberFormat="1" applyFont="1" applyFill="1" applyBorder="1" applyAlignment="1">
      <alignment vertical="center"/>
    </xf>
    <xf numFmtId="4" fontId="55" fillId="8" borderId="4" xfId="0" applyNumberFormat="1" applyFont="1" applyFill="1" applyBorder="1" applyAlignment="1">
      <alignment horizontal="right" vertical="center" wrapText="1"/>
    </xf>
    <xf numFmtId="4" fontId="56" fillId="4" borderId="4" xfId="0" applyNumberFormat="1" applyFont="1" applyFill="1" applyBorder="1" applyAlignment="1">
      <alignment horizontal="right" vertical="center"/>
    </xf>
    <xf numFmtId="49" fontId="39" fillId="2" borderId="4" xfId="0" applyNumberFormat="1" applyFont="1" applyFill="1" applyBorder="1" applyAlignment="1">
      <alignment horizontal="left" vertical="center"/>
    </xf>
    <xf numFmtId="49" fontId="38" fillId="0" borderId="4" xfId="0" applyNumberFormat="1" applyFont="1" applyBorder="1" applyAlignment="1">
      <alignment horizontal="left" vertical="center"/>
    </xf>
    <xf numFmtId="0" fontId="10" fillId="4" borderId="4" xfId="0" applyFont="1" applyFill="1" applyBorder="1" applyAlignment="1">
      <alignment vertical="center"/>
    </xf>
    <xf numFmtId="0" fontId="39" fillId="8" borderId="4" xfId="0" applyFont="1" applyFill="1" applyBorder="1" applyAlignment="1">
      <alignment horizontal="right" vertical="center"/>
    </xf>
    <xf numFmtId="0" fontId="14" fillId="4" borderId="4" xfId="0" applyFont="1" applyFill="1" applyBorder="1" applyAlignment="1">
      <alignment vertical="center"/>
    </xf>
    <xf numFmtId="0" fontId="49" fillId="4" borderId="4" xfId="0" applyFont="1" applyFill="1" applyBorder="1" applyAlignment="1">
      <alignment vertical="center"/>
    </xf>
    <xf numFmtId="0" fontId="49" fillId="8" borderId="4" xfId="0" applyFont="1" applyFill="1" applyBorder="1" applyAlignment="1">
      <alignment horizontal="center" vertical="center"/>
    </xf>
    <xf numFmtId="49" fontId="49" fillId="8" borderId="4" xfId="0" applyNumberFormat="1" applyFont="1" applyFill="1" applyBorder="1" applyAlignment="1">
      <alignment horizontal="right" vertical="center"/>
    </xf>
    <xf numFmtId="49" fontId="49" fillId="8" borderId="4" xfId="0" applyNumberFormat="1" applyFont="1" applyFill="1" applyBorder="1" applyAlignment="1">
      <alignment vertical="center"/>
    </xf>
    <xf numFmtId="4" fontId="49" fillId="4" borderId="4" xfId="0" applyNumberFormat="1" applyFont="1" applyFill="1" applyBorder="1" applyAlignment="1">
      <alignment horizontal="right" vertical="center"/>
    </xf>
    <xf numFmtId="0" fontId="53" fillId="4" borderId="4" xfId="0" applyFont="1" applyFill="1" applyBorder="1" applyAlignment="1">
      <alignment vertical="center"/>
    </xf>
    <xf numFmtId="0" fontId="53" fillId="8" borderId="4" xfId="0" applyFont="1" applyFill="1" applyBorder="1" applyAlignment="1">
      <alignment horizontal="center" vertical="center"/>
    </xf>
    <xf numFmtId="49" fontId="53" fillId="8" borderId="4" xfId="0" applyNumberFormat="1" applyFont="1" applyFill="1" applyBorder="1" applyAlignment="1">
      <alignment horizontal="right" vertical="center"/>
    </xf>
    <xf numFmtId="49" fontId="53" fillId="8" borderId="4" xfId="0" applyNumberFormat="1" applyFont="1" applyFill="1" applyBorder="1" applyAlignment="1">
      <alignment vertical="center"/>
    </xf>
    <xf numFmtId="4" fontId="53" fillId="4" borderId="4" xfId="0" applyNumberFormat="1" applyFont="1" applyFill="1" applyBorder="1" applyAlignment="1">
      <alignment horizontal="right" vertical="center"/>
    </xf>
    <xf numFmtId="0" fontId="49" fillId="15" borderId="4" xfId="0" applyFont="1" applyFill="1" applyBorder="1" applyAlignment="1">
      <alignment vertical="center"/>
    </xf>
    <xf numFmtId="0" fontId="49" fillId="16" borderId="4" xfId="0" applyFont="1" applyFill="1" applyBorder="1" applyAlignment="1">
      <alignment horizontal="center" vertical="center"/>
    </xf>
    <xf numFmtId="49" fontId="49" fillId="16" borderId="4" xfId="0" applyNumberFormat="1" applyFont="1" applyFill="1" applyBorder="1" applyAlignment="1">
      <alignment horizontal="right" vertical="center"/>
    </xf>
    <xf numFmtId="49" fontId="49" fillId="16" borderId="4" xfId="0" applyNumberFormat="1" applyFont="1" applyFill="1" applyBorder="1" applyAlignment="1">
      <alignment vertical="center"/>
    </xf>
    <xf numFmtId="4" fontId="49" fillId="15" borderId="4" xfId="0" applyNumberFormat="1" applyFont="1" applyFill="1" applyBorder="1" applyAlignment="1">
      <alignment horizontal="right" vertical="center"/>
    </xf>
    <xf numFmtId="3" fontId="9" fillId="2" borderId="2" xfId="0" applyNumberFormat="1" applyFont="1" applyFill="1" applyBorder="1" applyAlignment="1">
      <alignment horizontal="center" vertical="center"/>
    </xf>
    <xf numFmtId="3" fontId="9" fillId="2" borderId="3" xfId="0" applyNumberFormat="1" applyFont="1" applyFill="1" applyBorder="1" applyAlignment="1">
      <alignment horizontal="center" vertical="center"/>
    </xf>
    <xf numFmtId="3" fontId="9" fillId="2" borderId="5" xfId="0" applyNumberFormat="1" applyFont="1" applyFill="1" applyBorder="1" applyAlignment="1">
      <alignment horizontal="center" vertical="center"/>
    </xf>
    <xf numFmtId="4" fontId="39" fillId="0" borderId="12" xfId="7" applyNumberFormat="1" applyFont="1" applyBorder="1" applyAlignment="1">
      <alignment horizontal="center" vertical="center"/>
    </xf>
    <xf numFmtId="49" fontId="10" fillId="8" borderId="4" xfId="0" applyNumberFormat="1" applyFont="1" applyFill="1" applyBorder="1" applyAlignment="1">
      <alignment horizontal="right" vertical="center"/>
    </xf>
    <xf numFmtId="49" fontId="38" fillId="8" borderId="4" xfId="0" applyNumberFormat="1" applyFont="1" applyFill="1" applyBorder="1" applyAlignment="1">
      <alignment horizontal="left" vertical="center"/>
    </xf>
    <xf numFmtId="4" fontId="50" fillId="8" borderId="4" xfId="0" applyNumberFormat="1" applyFont="1" applyFill="1" applyBorder="1" applyAlignment="1">
      <alignment horizontal="right" vertical="center" wrapText="1"/>
    </xf>
    <xf numFmtId="49" fontId="39" fillId="8" borderId="4" xfId="0" applyNumberFormat="1" applyFont="1" applyFill="1" applyBorder="1" applyAlignment="1">
      <alignment horizontal="right" vertical="center"/>
    </xf>
    <xf numFmtId="4" fontId="52" fillId="4" borderId="4" xfId="0" applyNumberFormat="1" applyFont="1" applyFill="1" applyBorder="1" applyAlignment="1">
      <alignment horizontal="right" vertical="center"/>
    </xf>
    <xf numFmtId="0" fontId="9" fillId="8" borderId="4" xfId="0" applyFont="1" applyFill="1" applyBorder="1" applyAlignment="1">
      <alignment horizontal="right" vertical="center"/>
    </xf>
    <xf numFmtId="0" fontId="38" fillId="8" borderId="4" xfId="0" applyFont="1" applyFill="1" applyBorder="1" applyAlignment="1">
      <alignment horizontal="right" vertical="center"/>
    </xf>
    <xf numFmtId="0" fontId="42" fillId="4" borderId="4" xfId="0" applyFont="1" applyFill="1" applyBorder="1" applyAlignment="1">
      <alignment vertical="center"/>
    </xf>
    <xf numFmtId="0" fontId="10" fillId="8" borderId="4" xfId="0" applyFont="1" applyFill="1" applyBorder="1" applyAlignment="1">
      <alignment horizontal="right" vertical="center"/>
    </xf>
    <xf numFmtId="49" fontId="10" fillId="8" borderId="4" xfId="0" applyNumberFormat="1" applyFont="1" applyFill="1" applyBorder="1" applyAlignment="1">
      <alignment horizontal="left" vertical="center" wrapText="1"/>
    </xf>
    <xf numFmtId="49" fontId="38" fillId="8" borderId="4" xfId="0" applyNumberFormat="1" applyFont="1" applyFill="1" applyBorder="1" applyAlignment="1">
      <alignment horizontal="left" vertical="center" wrapText="1"/>
    </xf>
    <xf numFmtId="0" fontId="39" fillId="4" borderId="4" xfId="0" applyFont="1" applyFill="1" applyBorder="1" applyAlignment="1">
      <alignment vertical="center"/>
    </xf>
    <xf numFmtId="0" fontId="43" fillId="4" borderId="4" xfId="0" applyFont="1" applyFill="1" applyBorder="1" applyAlignment="1">
      <alignment vertical="center"/>
    </xf>
    <xf numFmtId="49" fontId="39" fillId="8" borderId="4" xfId="0" applyNumberFormat="1" applyFont="1" applyFill="1" applyBorder="1" applyAlignment="1">
      <alignment horizontal="left" vertical="center" wrapText="1"/>
    </xf>
    <xf numFmtId="0" fontId="39" fillId="8" borderId="4" xfId="0" applyFont="1" applyFill="1" applyBorder="1" applyAlignment="1">
      <alignment horizontal="left" vertical="center"/>
    </xf>
    <xf numFmtId="4" fontId="10" fillId="4" borderId="4" xfId="0" applyNumberFormat="1" applyFont="1" applyFill="1" applyBorder="1" applyAlignment="1">
      <alignment horizontal="right" vertical="center"/>
    </xf>
    <xf numFmtId="49" fontId="9" fillId="4" borderId="4" xfId="0" applyNumberFormat="1" applyFont="1" applyFill="1" applyBorder="1" applyAlignment="1">
      <alignment horizontal="right" vertical="center"/>
    </xf>
    <xf numFmtId="49" fontId="10" fillId="4" borderId="4" xfId="0" applyNumberFormat="1" applyFont="1" applyFill="1" applyBorder="1" applyAlignment="1">
      <alignment horizontal="right" vertical="center"/>
    </xf>
    <xf numFmtId="49" fontId="10" fillId="8" borderId="4" xfId="0" applyNumberFormat="1" applyFont="1" applyFill="1" applyBorder="1" applyAlignment="1">
      <alignment horizontal="left" vertical="center"/>
    </xf>
    <xf numFmtId="4" fontId="9" fillId="8" borderId="4" xfId="0" applyNumberFormat="1" applyFont="1" applyFill="1" applyBorder="1" applyAlignment="1">
      <alignment vertical="center"/>
    </xf>
    <xf numFmtId="4" fontId="13" fillId="4" borderId="4" xfId="0" applyNumberFormat="1" applyFont="1" applyFill="1" applyBorder="1" applyAlignment="1">
      <alignment horizontal="right" vertical="center"/>
    </xf>
    <xf numFmtId="4" fontId="10" fillId="8" borderId="4" xfId="0" applyNumberFormat="1" applyFont="1" applyFill="1" applyBorder="1" applyAlignment="1">
      <alignment vertical="center"/>
    </xf>
  </cellXfs>
  <cellStyles count="10">
    <cellStyle name="Normal_Sheet1" xfId="2" xr:uid="{00000000-0005-0000-0000-000000000000}"/>
    <cellStyle name="Normalno" xfId="0" builtinId="0" customBuiltin="1"/>
    <cellStyle name="Normalno 2" xfId="1" xr:uid="{00000000-0005-0000-0000-000002000000}"/>
    <cellStyle name="Normalno 2 2" xfId="5" xr:uid="{00000000-0005-0000-0000-000003000000}"/>
    <cellStyle name="Normalno 3" xfId="4" xr:uid="{00000000-0005-0000-0000-000004000000}"/>
    <cellStyle name="Normalno 3 2" xfId="3" xr:uid="{00000000-0005-0000-0000-000005000000}"/>
    <cellStyle name="Normalno 3 3" xfId="6" xr:uid="{00000000-0005-0000-0000-000006000000}"/>
    <cellStyle name="Normalno 4" xfId="7" xr:uid="{00000000-0005-0000-0000-000007000000}"/>
    <cellStyle name="Obično_List10" xfId="8" xr:uid="{00000000-0005-0000-0000-000008000000}"/>
    <cellStyle name="Zarez" xfId="9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5"/>
  <sheetViews>
    <sheetView workbookViewId="0">
      <selection activeCell="N6" sqref="N6"/>
    </sheetView>
  </sheetViews>
  <sheetFormatPr defaultColWidth="8.88671875" defaultRowHeight="15.6" x14ac:dyDescent="0.3"/>
  <cols>
    <col min="1" max="4" width="8.88671875" style="17" customWidth="1"/>
    <col min="5" max="5" width="22.88671875" style="17" customWidth="1"/>
    <col min="6" max="7" width="16.5546875" style="17" hidden="1" customWidth="1"/>
    <col min="8" max="11" width="15.33203125" style="17" customWidth="1"/>
    <col min="12" max="12" width="8.88671875" style="17" customWidth="1"/>
    <col min="13" max="13" width="16.88671875" style="17" customWidth="1"/>
    <col min="14" max="14" width="11.6640625" style="17" bestFit="1" customWidth="1"/>
    <col min="15" max="17" width="12.6640625" style="17" bestFit="1" customWidth="1"/>
    <col min="18" max="18" width="8.88671875" style="17" customWidth="1"/>
    <col min="19" max="16384" width="8.88671875" style="17"/>
  </cols>
  <sheetData>
    <row r="1" spans="1:17" ht="40.5" customHeight="1" x14ac:dyDescent="0.3">
      <c r="A1" s="300" t="s">
        <v>64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</row>
    <row r="2" spans="1:17" ht="24" customHeight="1" x14ac:dyDescent="0.3">
      <c r="A2" s="295" t="s">
        <v>25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</row>
    <row r="3" spans="1:17" ht="62.4" x14ac:dyDescent="0.3">
      <c r="A3" s="301" t="s">
        <v>0</v>
      </c>
      <c r="B3" s="301"/>
      <c r="C3" s="301"/>
      <c r="D3" s="301"/>
      <c r="E3" s="301"/>
      <c r="F3" s="19" t="s">
        <v>22</v>
      </c>
      <c r="G3" s="19" t="s">
        <v>23</v>
      </c>
      <c r="H3" s="19" t="s">
        <v>150</v>
      </c>
      <c r="I3" s="116" t="s">
        <v>151</v>
      </c>
      <c r="J3" s="19" t="s">
        <v>66</v>
      </c>
      <c r="K3" s="19" t="s">
        <v>67</v>
      </c>
    </row>
    <row r="4" spans="1:17" ht="28.2" customHeight="1" x14ac:dyDescent="0.3">
      <c r="A4" s="302" t="s">
        <v>1</v>
      </c>
      <c r="B4" s="302"/>
      <c r="C4" s="302"/>
      <c r="D4" s="302"/>
      <c r="E4" s="302"/>
      <c r="F4" s="20" t="e">
        <f>SUM(F5:F6)</f>
        <v>#REF!</v>
      </c>
      <c r="G4" s="20" t="e">
        <f>SUM(G5:G6)</f>
        <v>#REF!</v>
      </c>
      <c r="H4" s="133">
        <f t="shared" ref="H4" si="0">SUM(H5:H6)</f>
        <v>5376311.9699999997</v>
      </c>
      <c r="I4" s="133">
        <f>I5</f>
        <v>712782.57880416745</v>
      </c>
      <c r="J4" s="133">
        <f>J5+J6</f>
        <v>638727.43999999994</v>
      </c>
      <c r="K4" s="133">
        <f>K5</f>
        <v>334510.43</v>
      </c>
      <c r="M4" s="21"/>
    </row>
    <row r="5" spans="1:17" ht="28.2" customHeight="1" x14ac:dyDescent="0.3">
      <c r="A5" s="297" t="s">
        <v>2</v>
      </c>
      <c r="B5" s="297"/>
      <c r="C5" s="297"/>
      <c r="D5" s="297"/>
      <c r="E5" s="297"/>
      <c r="F5" s="22" t="e">
        <f>SUM('RAČUN PRIHODA I RASHODA'!#REF!)</f>
        <v>#REF!</v>
      </c>
      <c r="G5" s="22" t="e">
        <f>SUM('RAČUN PRIHODA I RASHODA'!#REF!)</f>
        <v>#REF!</v>
      </c>
      <c r="H5" s="134">
        <v>5370460.3399999999</v>
      </c>
      <c r="I5" s="134">
        <f t="shared" ref="I5:I10" si="1">H5/7.5345</f>
        <v>712782.57880416745</v>
      </c>
      <c r="J5" s="134">
        <v>636927.43999999994</v>
      </c>
      <c r="K5" s="134">
        <v>334510.43</v>
      </c>
      <c r="M5" s="23"/>
      <c r="N5" s="23"/>
      <c r="O5" s="23"/>
      <c r="P5" s="23"/>
    </row>
    <row r="6" spans="1:17" ht="28.2" customHeight="1" x14ac:dyDescent="0.3">
      <c r="A6" s="294" t="s">
        <v>3</v>
      </c>
      <c r="B6" s="294"/>
      <c r="C6" s="294"/>
      <c r="D6" s="294"/>
      <c r="E6" s="294"/>
      <c r="F6" s="24" t="e">
        <f>SUM('RAČUN PRIHODA I RASHODA'!#REF!)</f>
        <v>#REF!</v>
      </c>
      <c r="G6" s="24" t="e">
        <f>SUM('RAČUN PRIHODA I RASHODA'!#REF!)</f>
        <v>#REF!</v>
      </c>
      <c r="H6" s="135">
        <v>5851.63</v>
      </c>
      <c r="I6" s="135">
        <f t="shared" si="1"/>
        <v>776.64476740327825</v>
      </c>
      <c r="J6" s="135">
        <v>1800</v>
      </c>
      <c r="K6" s="135">
        <v>0</v>
      </c>
    </row>
    <row r="7" spans="1:17" ht="28.2" customHeight="1" x14ac:dyDescent="0.3">
      <c r="A7" s="296" t="s">
        <v>4</v>
      </c>
      <c r="B7" s="296"/>
      <c r="C7" s="296"/>
      <c r="D7" s="296"/>
      <c r="E7" s="296"/>
      <c r="F7" s="25" t="e">
        <f t="shared" ref="F7:G7" si="2">SUM(F8:F9)</f>
        <v>#REF!</v>
      </c>
      <c r="G7" s="25" t="e">
        <f t="shared" si="2"/>
        <v>#REF!</v>
      </c>
      <c r="H7" s="136">
        <f>SUM(H8:H9)</f>
        <v>4973481.54</v>
      </c>
      <c r="I7" s="136">
        <f t="shared" si="1"/>
        <v>660094.43758709927</v>
      </c>
      <c r="J7" s="136">
        <f>J8+J9</f>
        <v>646863.14</v>
      </c>
      <c r="K7" s="136">
        <v>333210.01</v>
      </c>
    </row>
    <row r="8" spans="1:17" ht="28.2" customHeight="1" x14ac:dyDescent="0.3">
      <c r="A8" s="297" t="s">
        <v>5</v>
      </c>
      <c r="B8" s="297"/>
      <c r="C8" s="297"/>
      <c r="D8" s="297"/>
      <c r="E8" s="297"/>
      <c r="F8" s="22" t="e">
        <f>SUM('RAČUN PRIHODA I RASHODA'!#REF!)</f>
        <v>#REF!</v>
      </c>
      <c r="G8" s="22" t="e">
        <f>SUM('RAČUN PRIHODA I RASHODA'!#REF!)</f>
        <v>#REF!</v>
      </c>
      <c r="H8" s="134">
        <v>4790707.8</v>
      </c>
      <c r="I8" s="134">
        <f t="shared" si="1"/>
        <v>635836.19350985461</v>
      </c>
      <c r="J8" s="134">
        <v>594220.31000000006</v>
      </c>
      <c r="K8" s="134">
        <v>333210.01</v>
      </c>
      <c r="M8" s="23"/>
      <c r="N8" s="23"/>
      <c r="O8" s="21"/>
      <c r="P8" s="21"/>
      <c r="Q8" s="21"/>
    </row>
    <row r="9" spans="1:17" ht="28.2" customHeight="1" x14ac:dyDescent="0.3">
      <c r="A9" s="294" t="s">
        <v>6</v>
      </c>
      <c r="B9" s="294"/>
      <c r="C9" s="294"/>
      <c r="D9" s="294"/>
      <c r="E9" s="294"/>
      <c r="F9" s="24" t="e">
        <f>SUM('RAČUN PRIHODA I RASHODA'!#REF!)</f>
        <v>#REF!</v>
      </c>
      <c r="G9" s="24" t="e">
        <f>SUM('RAČUN PRIHODA I RASHODA'!#REF!)</f>
        <v>#REF!</v>
      </c>
      <c r="H9" s="135">
        <v>182773.74</v>
      </c>
      <c r="I9" s="135">
        <f t="shared" si="1"/>
        <v>24258.244077244672</v>
      </c>
      <c r="J9" s="135">
        <v>52642.83</v>
      </c>
      <c r="K9" s="135">
        <v>0</v>
      </c>
      <c r="O9" s="21"/>
      <c r="P9" s="21"/>
      <c r="Q9" s="21"/>
    </row>
    <row r="10" spans="1:17" ht="28.2" customHeight="1" x14ac:dyDescent="0.3">
      <c r="A10" s="298" t="s">
        <v>7</v>
      </c>
      <c r="B10" s="298"/>
      <c r="C10" s="298"/>
      <c r="D10" s="298"/>
      <c r="E10" s="298"/>
      <c r="F10" s="26" t="e">
        <f>SUM(F4-F7)</f>
        <v>#REF!</v>
      </c>
      <c r="G10" s="26" t="e">
        <f>SUM(G4-G7)</f>
        <v>#REF!</v>
      </c>
      <c r="H10" s="137">
        <f>H4-H7</f>
        <v>402830.4299999997</v>
      </c>
      <c r="I10" s="137">
        <f t="shared" si="1"/>
        <v>53464.785984471389</v>
      </c>
      <c r="J10" s="137">
        <f>SUM(J4-J7)</f>
        <v>-8135.7000000000698</v>
      </c>
      <c r="K10" s="137">
        <f>K4-K7</f>
        <v>1300.4199999999837</v>
      </c>
      <c r="O10" s="21"/>
      <c r="P10" s="21"/>
      <c r="Q10" s="21"/>
    </row>
    <row r="11" spans="1:17" x14ac:dyDescent="0.3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6"/>
      <c r="M11" s="16"/>
      <c r="N11" s="16"/>
      <c r="O11" s="16"/>
      <c r="P11" s="16"/>
      <c r="Q11" s="21"/>
    </row>
    <row r="12" spans="1:17" ht="21.75" customHeight="1" x14ac:dyDescent="0.3">
      <c r="A12" s="295" t="s">
        <v>26</v>
      </c>
      <c r="B12" s="295"/>
      <c r="C12" s="295"/>
      <c r="D12" s="295"/>
      <c r="E12" s="295"/>
      <c r="F12" s="295"/>
      <c r="G12" s="295"/>
      <c r="H12" s="295"/>
      <c r="I12" s="295"/>
      <c r="J12" s="295"/>
      <c r="K12" s="295"/>
      <c r="L12" s="16"/>
      <c r="M12" s="16"/>
      <c r="N12" s="16"/>
      <c r="O12" s="16"/>
      <c r="P12" s="16"/>
      <c r="Q12" s="21"/>
    </row>
    <row r="13" spans="1:17" ht="46.8" x14ac:dyDescent="0.3">
      <c r="A13" s="304" t="s">
        <v>9</v>
      </c>
      <c r="B13" s="305"/>
      <c r="C13" s="305"/>
      <c r="D13" s="305"/>
      <c r="E13" s="305"/>
      <c r="F13" s="19" t="s">
        <v>22</v>
      </c>
      <c r="G13" s="19" t="s">
        <v>23</v>
      </c>
      <c r="H13" s="19" t="s">
        <v>65</v>
      </c>
      <c r="I13" s="116" t="s">
        <v>65</v>
      </c>
      <c r="J13" s="19" t="s">
        <v>66</v>
      </c>
      <c r="K13" s="19" t="s">
        <v>67</v>
      </c>
    </row>
    <row r="14" spans="1:17" ht="25.95" customHeight="1" x14ac:dyDescent="0.3">
      <c r="A14" s="306" t="s">
        <v>10</v>
      </c>
      <c r="B14" s="297"/>
      <c r="C14" s="297"/>
      <c r="D14" s="297"/>
      <c r="E14" s="297"/>
      <c r="F14" s="27">
        <v>0</v>
      </c>
      <c r="G14" s="27">
        <v>0</v>
      </c>
      <c r="H14" s="28"/>
      <c r="I14" s="28"/>
      <c r="J14" s="27"/>
      <c r="K14" s="29"/>
    </row>
    <row r="15" spans="1:17" ht="25.95" customHeight="1" x14ac:dyDescent="0.3">
      <c r="A15" s="306" t="s">
        <v>11</v>
      </c>
      <c r="B15" s="297"/>
      <c r="C15" s="297"/>
      <c r="D15" s="297"/>
      <c r="E15" s="297"/>
      <c r="F15" s="27">
        <v>0</v>
      </c>
      <c r="G15" s="27">
        <v>0</v>
      </c>
      <c r="H15" s="27"/>
      <c r="I15" s="27"/>
      <c r="J15" s="28"/>
      <c r="K15" s="30"/>
    </row>
    <row r="16" spans="1:17" s="32" customFormat="1" ht="25.95" customHeight="1" x14ac:dyDescent="0.3">
      <c r="A16" s="299" t="s">
        <v>12</v>
      </c>
      <c r="B16" s="298"/>
      <c r="C16" s="298"/>
      <c r="D16" s="298"/>
      <c r="E16" s="298"/>
      <c r="F16" s="31">
        <f t="shared" ref="F16:G16" si="3">SUM(F14-F15)</f>
        <v>0</v>
      </c>
      <c r="G16" s="31">
        <f t="shared" si="3"/>
        <v>0</v>
      </c>
      <c r="H16" s="31">
        <f>SUM(H14-H15)</f>
        <v>0</v>
      </c>
      <c r="I16" s="31"/>
      <c r="J16" s="31">
        <f t="shared" ref="J16:K16" si="4">SUM(J14-J15)</f>
        <v>0</v>
      </c>
      <c r="K16" s="31">
        <f t="shared" si="4"/>
        <v>0</v>
      </c>
      <c r="O16" s="33"/>
    </row>
    <row r="17" spans="1:17" s="32" customFormat="1" ht="21.75" customHeight="1" x14ac:dyDescent="0.3">
      <c r="A17" s="34"/>
      <c r="B17" s="34"/>
      <c r="C17" s="34"/>
      <c r="D17" s="34"/>
      <c r="E17" s="34"/>
      <c r="F17" s="34"/>
      <c r="G17" s="34"/>
      <c r="H17" s="35"/>
      <c r="I17" s="35"/>
      <c r="J17" s="35"/>
      <c r="K17" s="35"/>
    </row>
    <row r="18" spans="1:17" ht="21.75" customHeight="1" x14ac:dyDescent="0.3">
      <c r="A18" s="295" t="s">
        <v>27</v>
      </c>
      <c r="B18" s="295"/>
      <c r="C18" s="295"/>
      <c r="D18" s="295"/>
      <c r="E18" s="295"/>
      <c r="F18" s="295"/>
      <c r="G18" s="295"/>
      <c r="H18" s="295"/>
      <c r="I18" s="295"/>
      <c r="J18" s="295"/>
      <c r="K18" s="295"/>
      <c r="O18" s="21"/>
      <c r="P18" s="21"/>
      <c r="Q18" s="21"/>
    </row>
    <row r="19" spans="1:17" ht="46.8" x14ac:dyDescent="0.3">
      <c r="A19" s="304" t="s">
        <v>8</v>
      </c>
      <c r="B19" s="305"/>
      <c r="C19" s="305"/>
      <c r="D19" s="305"/>
      <c r="E19" s="305"/>
      <c r="F19" s="19" t="s">
        <v>22</v>
      </c>
      <c r="G19" s="19" t="s">
        <v>23</v>
      </c>
      <c r="H19" s="19" t="s">
        <v>65</v>
      </c>
      <c r="I19" s="116" t="s">
        <v>65</v>
      </c>
      <c r="J19" s="19" t="s">
        <v>66</v>
      </c>
      <c r="K19" s="19" t="s">
        <v>67</v>
      </c>
      <c r="N19" s="21"/>
      <c r="O19" s="21"/>
      <c r="P19" s="21"/>
      <c r="Q19" s="21"/>
    </row>
    <row r="20" spans="1:17" ht="36" customHeight="1" x14ac:dyDescent="0.3">
      <c r="A20" s="307" t="s">
        <v>47</v>
      </c>
      <c r="B20" s="308"/>
      <c r="C20" s="308"/>
      <c r="D20" s="308"/>
      <c r="E20" s="309"/>
      <c r="F20" s="36">
        <v>130100</v>
      </c>
      <c r="G20" s="36">
        <v>87100</v>
      </c>
      <c r="H20" s="254"/>
      <c r="I20" s="254"/>
      <c r="J20" s="254">
        <v>8135.7</v>
      </c>
      <c r="K20" s="255"/>
      <c r="M20" s="21"/>
      <c r="N20" s="21"/>
      <c r="O20" s="21"/>
      <c r="P20" s="21"/>
      <c r="Q20" s="21"/>
    </row>
    <row r="21" spans="1:17" s="37" customFormat="1" ht="36" customHeight="1" x14ac:dyDescent="0.3">
      <c r="A21" s="310" t="s">
        <v>28</v>
      </c>
      <c r="B21" s="311"/>
      <c r="C21" s="311"/>
      <c r="D21" s="311"/>
      <c r="E21" s="312"/>
      <c r="F21" s="31" t="e">
        <f>SUM('RAČUN PRIHODA I RASHODA'!#REF!-'RAČUN PRIHODA I RASHODA'!#REF!)</f>
        <v>#REF!</v>
      </c>
      <c r="G21" s="31" t="e">
        <f>SUM('RAČUN PRIHODA I RASHODA'!#REF!-'RAČUN PRIHODA I RASHODA'!#REF!)</f>
        <v>#REF!</v>
      </c>
      <c r="H21" s="137">
        <v>0</v>
      </c>
      <c r="I21" s="137"/>
      <c r="J21" s="137">
        <v>0</v>
      </c>
      <c r="K21" s="137">
        <v>0</v>
      </c>
      <c r="M21" s="38"/>
      <c r="N21" s="39"/>
      <c r="O21" s="38"/>
    </row>
    <row r="22" spans="1:17" ht="21.75" customHeight="1" x14ac:dyDescent="0.3">
      <c r="A22" s="40"/>
      <c r="B22" s="41"/>
      <c r="C22" s="42"/>
      <c r="D22" s="43"/>
      <c r="E22" s="41"/>
      <c r="F22" s="41"/>
      <c r="G22" s="41"/>
      <c r="H22" s="256"/>
      <c r="I22" s="256"/>
      <c r="J22" s="256"/>
      <c r="K22" s="256"/>
      <c r="N22" s="21"/>
    </row>
    <row r="23" spans="1:17" ht="30" customHeight="1" x14ac:dyDescent="0.3">
      <c r="A23" s="303" t="s">
        <v>63</v>
      </c>
      <c r="B23" s="303"/>
      <c r="C23" s="303"/>
      <c r="D23" s="303"/>
      <c r="E23" s="303"/>
      <c r="F23" s="44" t="e">
        <f t="shared" ref="F23:G23" si="5">SUM(F10,F16,F21)</f>
        <v>#REF!</v>
      </c>
      <c r="G23" s="44" t="e">
        <f t="shared" si="5"/>
        <v>#REF!</v>
      </c>
      <c r="H23" s="257">
        <v>0</v>
      </c>
      <c r="I23" s="257"/>
      <c r="J23" s="257">
        <f t="shared" ref="J23" si="6">SUM(J10,J16,J21)</f>
        <v>-8135.7000000000698</v>
      </c>
      <c r="K23" s="257">
        <v>0</v>
      </c>
    </row>
    <row r="25" spans="1:17" x14ac:dyDescent="0.3">
      <c r="F25" s="23"/>
      <c r="G25" s="21"/>
    </row>
  </sheetData>
  <mergeCells count="20">
    <mergeCell ref="A23:E23"/>
    <mergeCell ref="A13:E13"/>
    <mergeCell ref="A14:E14"/>
    <mergeCell ref="A15:E15"/>
    <mergeCell ref="A20:E20"/>
    <mergeCell ref="A21:E21"/>
    <mergeCell ref="A19:E19"/>
    <mergeCell ref="A1:K1"/>
    <mergeCell ref="A2:K2"/>
    <mergeCell ref="A3:E3"/>
    <mergeCell ref="A4:E4"/>
    <mergeCell ref="A5:E5"/>
    <mergeCell ref="A6:E6"/>
    <mergeCell ref="A12:K12"/>
    <mergeCell ref="A18:K18"/>
    <mergeCell ref="A7:E7"/>
    <mergeCell ref="A8:E8"/>
    <mergeCell ref="A9:E9"/>
    <mergeCell ref="A10:E10"/>
    <mergeCell ref="A16:E16"/>
  </mergeCells>
  <pageMargins left="0.70866141732283472" right="0.70866141732283472" top="0.74803149606299213" bottom="0.74803149606299213" header="0.31496062992125984" footer="0.31496062992125984"/>
  <pageSetup paperSize="9" scale="85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84"/>
  <sheetViews>
    <sheetView tabSelected="1" zoomScaleNormal="100" workbookViewId="0">
      <selection activeCell="M181" sqref="M181"/>
    </sheetView>
  </sheetViews>
  <sheetFormatPr defaultColWidth="9.109375" defaultRowHeight="14.4" x14ac:dyDescent="0.25"/>
  <cols>
    <col min="1" max="1" width="8.77734375" style="81" bestFit="1" customWidth="1"/>
    <col min="2" max="2" width="8.44140625" style="81" customWidth="1"/>
    <col min="3" max="3" width="5.33203125" style="81" bestFit="1" customWidth="1"/>
    <col min="4" max="4" width="40.44140625" style="81" customWidth="1"/>
    <col min="5" max="5" width="14.44140625" style="93" customWidth="1"/>
    <col min="6" max="6" width="12.5546875" style="93" customWidth="1"/>
    <col min="7" max="7" width="13.6640625" style="81" customWidth="1"/>
    <col min="8" max="8" width="12.5546875" style="81" customWidth="1"/>
    <col min="9" max="9" width="8.88671875" style="81" bestFit="1" customWidth="1"/>
    <col min="10" max="10" width="9.109375" style="81" bestFit="1" customWidth="1"/>
    <col min="11" max="15" width="15.109375" style="81" customWidth="1"/>
    <col min="16" max="16" width="16.6640625" style="81" hidden="1" customWidth="1"/>
    <col min="17" max="17" width="16.44140625" style="81" hidden="1" customWidth="1"/>
    <col min="18" max="18" width="12.5546875" style="81" hidden="1" customWidth="1"/>
    <col min="19" max="20" width="10.6640625" style="81" bestFit="1" customWidth="1"/>
    <col min="21" max="21" width="10.33203125" style="81" bestFit="1" customWidth="1"/>
    <col min="22" max="22" width="11.88671875" style="81" bestFit="1" customWidth="1"/>
    <col min="23" max="23" width="15.44140625" style="81" customWidth="1"/>
    <col min="24" max="24" width="9.109375" style="81" customWidth="1"/>
    <col min="25" max="16384" width="9.109375" style="81"/>
  </cols>
  <sheetData>
    <row r="1" spans="1:18" ht="31.5" customHeight="1" x14ac:dyDescent="0.25">
      <c r="A1" s="313" t="s">
        <v>64</v>
      </c>
      <c r="B1" s="313"/>
      <c r="C1" s="313"/>
      <c r="D1" s="313"/>
      <c r="E1" s="313"/>
      <c r="F1" s="313"/>
      <c r="G1" s="313"/>
      <c r="H1" s="313"/>
      <c r="I1" s="313"/>
      <c r="J1" s="313"/>
      <c r="K1" s="94"/>
    </row>
    <row r="2" spans="1:18" ht="15.75" customHeight="1" x14ac:dyDescent="0.25">
      <c r="A2" s="315" t="s">
        <v>2</v>
      </c>
      <c r="B2" s="316"/>
      <c r="C2" s="316"/>
      <c r="D2" s="316"/>
      <c r="E2" s="316"/>
      <c r="F2" s="316"/>
      <c r="G2" s="316"/>
      <c r="H2" s="316"/>
      <c r="I2" s="316"/>
      <c r="J2" s="316"/>
    </row>
    <row r="3" spans="1:18" s="82" customFormat="1" ht="57.6" x14ac:dyDescent="0.25">
      <c r="A3" s="74" t="s">
        <v>29</v>
      </c>
      <c r="B3" s="74" t="s">
        <v>86</v>
      </c>
      <c r="C3" s="74" t="s">
        <v>34</v>
      </c>
      <c r="D3" s="12" t="s">
        <v>13</v>
      </c>
      <c r="E3" s="79" t="s">
        <v>135</v>
      </c>
      <c r="F3" s="79" t="s">
        <v>136</v>
      </c>
      <c r="G3" s="74" t="s">
        <v>66</v>
      </c>
      <c r="H3" s="74" t="s">
        <v>67</v>
      </c>
      <c r="I3" s="74" t="s">
        <v>72</v>
      </c>
      <c r="J3" s="74" t="s">
        <v>72</v>
      </c>
      <c r="K3" s="81"/>
      <c r="L3" s="81"/>
      <c r="M3" s="81"/>
      <c r="N3" s="81"/>
      <c r="O3" s="81"/>
      <c r="P3" s="81"/>
      <c r="Q3" s="81"/>
      <c r="R3" s="81"/>
    </row>
    <row r="4" spans="1:18" s="82" customFormat="1" x14ac:dyDescent="0.25">
      <c r="A4" s="314">
        <v>1</v>
      </c>
      <c r="B4" s="314"/>
      <c r="C4" s="314"/>
      <c r="D4" s="314"/>
      <c r="E4" s="177">
        <v>2</v>
      </c>
      <c r="F4" s="177">
        <v>3</v>
      </c>
      <c r="G4" s="178">
        <v>4</v>
      </c>
      <c r="H4" s="178">
        <v>5</v>
      </c>
      <c r="I4" s="177" t="s">
        <v>147</v>
      </c>
      <c r="J4" s="179" t="s">
        <v>146</v>
      </c>
      <c r="K4" s="81"/>
      <c r="L4" s="81"/>
      <c r="M4" s="81"/>
      <c r="N4" s="81"/>
      <c r="O4" s="81"/>
      <c r="P4" s="81"/>
      <c r="Q4" s="81"/>
      <c r="R4" s="81"/>
    </row>
    <row r="5" spans="1:18" s="85" customFormat="1" x14ac:dyDescent="0.25">
      <c r="A5" s="74">
        <v>6</v>
      </c>
      <c r="B5" s="5"/>
      <c r="C5" s="74"/>
      <c r="D5" s="11" t="s">
        <v>37</v>
      </c>
      <c r="E5" s="138">
        <f>E6+E15+E18+E22+E26</f>
        <v>5375693.2199999997</v>
      </c>
      <c r="F5" s="138">
        <f>F10+F14+F21+F30</f>
        <v>500194.20797664073</v>
      </c>
      <c r="G5" s="138">
        <f>G6+G10+G22+G15</f>
        <v>636927.43999999994</v>
      </c>
      <c r="H5" s="138">
        <f>H6+H18+H22</f>
        <v>334510.43</v>
      </c>
      <c r="I5" s="165">
        <f>H5/F5*100</f>
        <v>66.876110251884754</v>
      </c>
      <c r="J5" s="165">
        <f>H5/G5*100</f>
        <v>52.519393731882559</v>
      </c>
      <c r="K5" s="84"/>
      <c r="L5" s="84"/>
      <c r="M5" s="84"/>
      <c r="N5" s="84"/>
      <c r="O5" s="84"/>
      <c r="P5" s="84"/>
      <c r="Q5" s="84"/>
      <c r="R5" s="84"/>
    </row>
    <row r="6" spans="1:18" s="82" customFormat="1" ht="28.8" x14ac:dyDescent="0.25">
      <c r="A6" s="86"/>
      <c r="B6" s="7">
        <v>63</v>
      </c>
      <c r="C6" s="3"/>
      <c r="D6" s="67" t="s">
        <v>20</v>
      </c>
      <c r="E6" s="166">
        <f>E12+E10+E7</f>
        <v>3746641.26</v>
      </c>
      <c r="F6" s="166">
        <f t="shared" ref="F6:F29" si="0">E6/7.5345</f>
        <v>497264.75014931313</v>
      </c>
      <c r="G6" s="166">
        <v>448922.12</v>
      </c>
      <c r="H6" s="166">
        <f>H7</f>
        <v>259735.65</v>
      </c>
      <c r="I6" s="165">
        <f>H6/F6*100</f>
        <v>52.232869899185388</v>
      </c>
      <c r="J6" s="165">
        <f>H6/G6*100</f>
        <v>57.857619045370278</v>
      </c>
      <c r="K6" s="81"/>
      <c r="L6" s="81"/>
      <c r="M6" s="81"/>
      <c r="N6" s="81"/>
      <c r="O6" s="81"/>
      <c r="P6" s="81"/>
      <c r="Q6" s="81"/>
      <c r="R6" s="81"/>
    </row>
    <row r="7" spans="1:18" s="82" customFormat="1" ht="28.8" x14ac:dyDescent="0.25">
      <c r="A7" s="156"/>
      <c r="B7" s="258" t="s">
        <v>90</v>
      </c>
      <c r="C7" s="156"/>
      <c r="D7" s="160" t="s">
        <v>94</v>
      </c>
      <c r="E7" s="209">
        <f>E8+E9</f>
        <v>3559436.44</v>
      </c>
      <c r="F7" s="209">
        <f t="shared" si="0"/>
        <v>472418.4006901586</v>
      </c>
      <c r="G7" s="209">
        <v>0</v>
      </c>
      <c r="H7" s="209">
        <f>H8+H9</f>
        <v>259735.65</v>
      </c>
      <c r="I7" s="210">
        <f>H7/F7*100</f>
        <v>54.980002815417592</v>
      </c>
      <c r="J7" s="210">
        <v>0</v>
      </c>
      <c r="K7" s="81"/>
      <c r="L7" s="81"/>
      <c r="M7" s="84"/>
      <c r="N7" s="81"/>
      <c r="O7" s="81"/>
      <c r="P7" s="81"/>
      <c r="Q7" s="81"/>
      <c r="R7" s="81"/>
    </row>
    <row r="8" spans="1:18" s="82" customFormat="1" ht="34.200000000000003" customHeight="1" x14ac:dyDescent="0.25">
      <c r="A8" s="87"/>
      <c r="B8" s="61" t="s">
        <v>91</v>
      </c>
      <c r="C8" s="86"/>
      <c r="D8" s="64" t="s">
        <v>92</v>
      </c>
      <c r="E8" s="209">
        <v>3515210.61</v>
      </c>
      <c r="F8" s="209">
        <f t="shared" si="0"/>
        <v>466548.62432809075</v>
      </c>
      <c r="G8" s="209">
        <v>0</v>
      </c>
      <c r="H8" s="209">
        <v>258556.06</v>
      </c>
      <c r="I8" s="210">
        <f>I7</f>
        <v>54.980002815417592</v>
      </c>
      <c r="J8" s="210">
        <v>0</v>
      </c>
      <c r="K8" s="81"/>
      <c r="L8" s="81"/>
      <c r="M8" s="84"/>
      <c r="N8" s="81"/>
      <c r="O8" s="81"/>
      <c r="P8" s="81"/>
      <c r="Q8" s="81"/>
      <c r="R8" s="81"/>
    </row>
    <row r="9" spans="1:18" s="85" customFormat="1" ht="28.8" x14ac:dyDescent="0.25">
      <c r="A9" s="87"/>
      <c r="B9" s="61" t="s">
        <v>153</v>
      </c>
      <c r="C9" s="87"/>
      <c r="D9" s="64" t="s">
        <v>154</v>
      </c>
      <c r="E9" s="215">
        <v>44225.83</v>
      </c>
      <c r="F9" s="167">
        <f t="shared" si="0"/>
        <v>5869.7763620678215</v>
      </c>
      <c r="G9" s="167">
        <v>0</v>
      </c>
      <c r="H9" s="167">
        <v>1179.5899999999999</v>
      </c>
      <c r="I9" s="210">
        <v>0</v>
      </c>
      <c r="J9" s="210">
        <v>0</v>
      </c>
      <c r="K9" s="84"/>
      <c r="L9" s="84"/>
      <c r="N9" s="84"/>
      <c r="O9" s="84"/>
      <c r="P9" s="84"/>
      <c r="Q9" s="84"/>
      <c r="R9" s="84"/>
    </row>
    <row r="10" spans="1:18" s="85" customFormat="1" x14ac:dyDescent="0.25">
      <c r="A10" s="92"/>
      <c r="B10" s="216">
        <v>638</v>
      </c>
      <c r="C10" s="168" t="s">
        <v>101</v>
      </c>
      <c r="D10" s="169" t="s">
        <v>158</v>
      </c>
      <c r="E10" s="170">
        <f>E11</f>
        <v>7753.19</v>
      </c>
      <c r="F10" s="170">
        <f t="shared" si="0"/>
        <v>1029.0251509721945</v>
      </c>
      <c r="G10" s="170">
        <v>32197</v>
      </c>
      <c r="H10" s="170">
        <v>0</v>
      </c>
      <c r="I10" s="171">
        <f>H10/F10*100</f>
        <v>0</v>
      </c>
      <c r="J10" s="171">
        <v>0</v>
      </c>
      <c r="K10" s="84"/>
      <c r="L10" s="84"/>
      <c r="M10" s="84"/>
      <c r="N10" s="84"/>
      <c r="O10" s="84"/>
      <c r="P10" s="84"/>
      <c r="Q10" s="84"/>
      <c r="R10" s="84"/>
    </row>
    <row r="11" spans="1:18" s="82" customFormat="1" ht="28.8" x14ac:dyDescent="0.25">
      <c r="A11" s="156"/>
      <c r="B11" s="155">
        <v>6381</v>
      </c>
      <c r="C11" s="217"/>
      <c r="D11" s="218" t="s">
        <v>159</v>
      </c>
      <c r="E11" s="209">
        <v>7753.19</v>
      </c>
      <c r="F11" s="209">
        <f t="shared" si="0"/>
        <v>1029.0251509721945</v>
      </c>
      <c r="G11" s="209">
        <v>0</v>
      </c>
      <c r="H11" s="209">
        <v>0</v>
      </c>
      <c r="I11" s="210">
        <f>H11/F11*100</f>
        <v>0</v>
      </c>
      <c r="J11" s="210">
        <v>0</v>
      </c>
      <c r="K11" s="81"/>
      <c r="L11" s="81"/>
      <c r="M11" s="81"/>
      <c r="N11" s="81"/>
      <c r="O11" s="81"/>
      <c r="P11" s="81"/>
      <c r="Q11" s="81"/>
      <c r="R11" s="81"/>
    </row>
    <row r="12" spans="1:18" s="82" customFormat="1" ht="36" customHeight="1" x14ac:dyDescent="0.25">
      <c r="A12" s="86"/>
      <c r="B12" s="65">
        <v>639</v>
      </c>
      <c r="C12" s="70"/>
      <c r="D12" s="71" t="s">
        <v>160</v>
      </c>
      <c r="E12" s="166">
        <f>E13</f>
        <v>179451.63</v>
      </c>
      <c r="F12" s="166">
        <f t="shared" si="0"/>
        <v>23817.32430818236</v>
      </c>
      <c r="G12" s="166">
        <v>0</v>
      </c>
      <c r="H12" s="166">
        <v>0</v>
      </c>
      <c r="I12" s="165">
        <f>H12/F12*100</f>
        <v>0</v>
      </c>
      <c r="J12" s="165">
        <v>0</v>
      </c>
      <c r="K12" s="81"/>
      <c r="L12" s="81"/>
      <c r="M12" s="81"/>
      <c r="N12" s="81"/>
      <c r="O12" s="81"/>
      <c r="P12" s="81"/>
      <c r="Q12" s="81"/>
      <c r="R12" s="81"/>
    </row>
    <row r="13" spans="1:18" s="85" customFormat="1" ht="36" customHeight="1" x14ac:dyDescent="0.25">
      <c r="A13" s="156"/>
      <c r="B13" s="155">
        <v>6391</v>
      </c>
      <c r="C13" s="217"/>
      <c r="D13" s="218" t="s">
        <v>161</v>
      </c>
      <c r="E13" s="209">
        <v>179451.63</v>
      </c>
      <c r="F13" s="209">
        <f t="shared" si="0"/>
        <v>23817.32430818236</v>
      </c>
      <c r="G13" s="209">
        <v>0</v>
      </c>
      <c r="H13" s="209">
        <v>0</v>
      </c>
      <c r="I13" s="210">
        <f>H13/F13*100</f>
        <v>0</v>
      </c>
      <c r="J13" s="210">
        <v>0</v>
      </c>
      <c r="K13" s="84"/>
      <c r="L13" s="84"/>
      <c r="M13" s="84"/>
      <c r="N13" s="84"/>
      <c r="O13" s="84"/>
      <c r="P13" s="84"/>
      <c r="Q13" s="84"/>
      <c r="R13" s="84"/>
    </row>
    <row r="14" spans="1:18" s="85" customFormat="1" x14ac:dyDescent="0.25">
      <c r="A14" s="203"/>
      <c r="B14" s="204"/>
      <c r="C14" s="205">
        <v>52</v>
      </c>
      <c r="D14" s="206" t="s">
        <v>152</v>
      </c>
      <c r="E14" s="207">
        <f>E12+E10+E7</f>
        <v>3746641.26</v>
      </c>
      <c r="F14" s="207">
        <f t="shared" si="0"/>
        <v>497264.75014931313</v>
      </c>
      <c r="G14" s="207">
        <f>G10+G6</f>
        <v>481119.12</v>
      </c>
      <c r="H14" s="207">
        <f>H6</f>
        <v>259735.65</v>
      </c>
      <c r="I14" s="208">
        <f>H14/F14*100</f>
        <v>52.232869899185388</v>
      </c>
      <c r="J14" s="208">
        <f>H14/G14*100</f>
        <v>53.985726029761608</v>
      </c>
      <c r="K14" s="84"/>
      <c r="L14" s="84"/>
      <c r="M14" s="84"/>
      <c r="N14" s="84"/>
      <c r="O14" s="84"/>
      <c r="P14" s="84"/>
      <c r="Q14" s="84"/>
      <c r="R14" s="84"/>
    </row>
    <row r="15" spans="1:18" s="85" customFormat="1" x14ac:dyDescent="0.25">
      <c r="A15" s="68"/>
      <c r="B15" s="172">
        <v>64</v>
      </c>
      <c r="C15" s="168"/>
      <c r="D15" s="169" t="s">
        <v>162</v>
      </c>
      <c r="E15" s="170">
        <f>E16</f>
        <v>0.18</v>
      </c>
      <c r="F15" s="170">
        <f t="shared" si="0"/>
        <v>2.3890105514632689E-2</v>
      </c>
      <c r="G15" s="170">
        <v>1</v>
      </c>
      <c r="H15" s="170">
        <v>0</v>
      </c>
      <c r="I15" s="171">
        <v>0</v>
      </c>
      <c r="J15" s="171">
        <v>0</v>
      </c>
      <c r="K15" s="84"/>
      <c r="L15" s="84"/>
      <c r="M15" s="84"/>
      <c r="N15" s="84"/>
      <c r="O15" s="84"/>
      <c r="P15" s="84"/>
      <c r="Q15" s="84"/>
      <c r="R15" s="84"/>
    </row>
    <row r="16" spans="1:18" s="85" customFormat="1" x14ac:dyDescent="0.25">
      <c r="A16" s="144"/>
      <c r="B16" s="173">
        <v>641</v>
      </c>
      <c r="C16" s="174"/>
      <c r="D16" s="175" t="s">
        <v>163</v>
      </c>
      <c r="E16" s="151">
        <f>E17</f>
        <v>0.18</v>
      </c>
      <c r="F16" s="151">
        <f t="shared" si="0"/>
        <v>2.3890105514632689E-2</v>
      </c>
      <c r="G16" s="151">
        <v>0</v>
      </c>
      <c r="H16" s="151">
        <v>0</v>
      </c>
      <c r="I16" s="176">
        <v>0</v>
      </c>
      <c r="J16" s="176">
        <v>0</v>
      </c>
      <c r="K16" s="84"/>
      <c r="L16" s="84"/>
      <c r="M16" s="84"/>
      <c r="N16" s="84"/>
      <c r="O16" s="84"/>
      <c r="P16" s="84"/>
      <c r="Q16" s="84"/>
      <c r="R16" s="84"/>
    </row>
    <row r="17" spans="1:18" s="85" customFormat="1" ht="28.8" x14ac:dyDescent="0.25">
      <c r="A17" s="144"/>
      <c r="B17" s="173">
        <v>6413</v>
      </c>
      <c r="C17" s="174"/>
      <c r="D17" s="175" t="s">
        <v>164</v>
      </c>
      <c r="E17" s="151">
        <v>0.18</v>
      </c>
      <c r="F17" s="151">
        <f t="shared" si="0"/>
        <v>2.3890105514632689E-2</v>
      </c>
      <c r="G17" s="151">
        <v>0</v>
      </c>
      <c r="H17" s="151">
        <v>0</v>
      </c>
      <c r="I17" s="176">
        <v>0</v>
      </c>
      <c r="J17" s="176">
        <v>0</v>
      </c>
      <c r="K17" s="84"/>
      <c r="L17" s="84"/>
      <c r="M17" s="84"/>
      <c r="N17" s="84"/>
      <c r="O17" s="84"/>
      <c r="P17" s="84"/>
      <c r="Q17" s="84"/>
      <c r="R17" s="84"/>
    </row>
    <row r="18" spans="1:18" s="82" customFormat="1" ht="28.8" x14ac:dyDescent="0.25">
      <c r="A18" s="86"/>
      <c r="B18" s="7">
        <v>66</v>
      </c>
      <c r="C18" s="3"/>
      <c r="D18" s="67" t="s">
        <v>18</v>
      </c>
      <c r="E18" s="138">
        <f>E19</f>
        <v>8467</v>
      </c>
      <c r="F18" s="138">
        <f t="shared" si="0"/>
        <v>1123.7640188466387</v>
      </c>
      <c r="G18" s="138">
        <v>0</v>
      </c>
      <c r="H18" s="138">
        <v>490</v>
      </c>
      <c r="I18" s="165">
        <f>H18/F18*100</f>
        <v>43.603460493681354</v>
      </c>
      <c r="J18" s="165">
        <v>0</v>
      </c>
      <c r="K18" s="81"/>
      <c r="L18" s="81"/>
      <c r="M18" s="81"/>
      <c r="N18" s="81"/>
      <c r="O18" s="81"/>
      <c r="P18" s="81"/>
      <c r="Q18" s="81"/>
      <c r="R18" s="81"/>
    </row>
    <row r="19" spans="1:18" s="82" customFormat="1" ht="28.8" x14ac:dyDescent="0.25">
      <c r="A19" s="156"/>
      <c r="B19" s="258" t="s">
        <v>93</v>
      </c>
      <c r="C19" s="259"/>
      <c r="D19" s="160" t="s">
        <v>49</v>
      </c>
      <c r="E19" s="214">
        <v>8467</v>
      </c>
      <c r="F19" s="214">
        <f t="shared" si="0"/>
        <v>1123.7640188466387</v>
      </c>
      <c r="G19" s="214">
        <v>0</v>
      </c>
      <c r="H19" s="214">
        <f>H18</f>
        <v>490</v>
      </c>
      <c r="I19" s="210">
        <f>H19/F19*100</f>
        <v>43.603460493681354</v>
      </c>
      <c r="J19" s="210">
        <v>0</v>
      </c>
      <c r="K19" s="81"/>
      <c r="L19" s="81"/>
      <c r="M19" s="81"/>
      <c r="N19" s="81"/>
      <c r="O19" s="81"/>
      <c r="P19" s="81"/>
      <c r="Q19" s="81"/>
      <c r="R19" s="81"/>
    </row>
    <row r="20" spans="1:18" s="85" customFormat="1" x14ac:dyDescent="0.25">
      <c r="A20" s="87"/>
      <c r="B20" s="61" t="s">
        <v>172</v>
      </c>
      <c r="C20" s="1"/>
      <c r="D20" s="64" t="s">
        <v>165</v>
      </c>
      <c r="E20" s="139">
        <v>8467</v>
      </c>
      <c r="F20" s="139">
        <f t="shared" si="0"/>
        <v>1123.7640188466387</v>
      </c>
      <c r="G20" s="139">
        <v>0</v>
      </c>
      <c r="H20" s="214">
        <v>490</v>
      </c>
      <c r="I20" s="210">
        <f>I21</f>
        <v>43.602533547178638</v>
      </c>
      <c r="J20" s="210">
        <v>0</v>
      </c>
      <c r="K20" s="84"/>
      <c r="L20" s="84"/>
      <c r="M20" s="84"/>
      <c r="N20" s="84"/>
      <c r="O20" s="84"/>
      <c r="P20" s="84"/>
      <c r="Q20" s="84"/>
      <c r="R20" s="84"/>
    </row>
    <row r="21" spans="1:18" s="89" customFormat="1" x14ac:dyDescent="0.25">
      <c r="A21" s="203"/>
      <c r="B21" s="204"/>
      <c r="C21" s="205" t="s">
        <v>31</v>
      </c>
      <c r="D21" s="206" t="s">
        <v>30</v>
      </c>
      <c r="E21" s="207">
        <f>E18+E15</f>
        <v>8467.18</v>
      </c>
      <c r="F21" s="207">
        <f t="shared" si="0"/>
        <v>1123.7879089521534</v>
      </c>
      <c r="G21" s="207">
        <f>G18+G15</f>
        <v>1</v>
      </c>
      <c r="H21" s="207">
        <f t="shared" ref="H21" si="1">SUM(H20)</f>
        <v>490</v>
      </c>
      <c r="I21" s="208">
        <f t="shared" ref="I21:I31" si="2">H21/F21*100</f>
        <v>43.602533547178638</v>
      </c>
      <c r="J21" s="208">
        <f>H21/G21*100</f>
        <v>49000</v>
      </c>
      <c r="K21" s="88"/>
      <c r="L21" s="88"/>
      <c r="M21" s="88"/>
      <c r="N21" s="88"/>
      <c r="O21" s="88"/>
      <c r="P21" s="88"/>
      <c r="Q21" s="88"/>
      <c r="R21" s="88"/>
    </row>
    <row r="22" spans="1:18" s="89" customFormat="1" ht="28.8" x14ac:dyDescent="0.25">
      <c r="A22" s="86"/>
      <c r="B22" s="7">
        <v>67</v>
      </c>
      <c r="C22" s="3"/>
      <c r="D22" s="67" t="s">
        <v>14</v>
      </c>
      <c r="E22" s="166">
        <v>1614733.15</v>
      </c>
      <c r="F22" s="166">
        <f t="shared" ref="F22:F24" si="3">E22/7.5345</f>
        <v>214311.91850819561</v>
      </c>
      <c r="G22" s="166">
        <v>155807.32</v>
      </c>
      <c r="H22" s="166">
        <v>74284.78</v>
      </c>
      <c r="I22" s="165">
        <f>H22/F22*100</f>
        <v>34.661991977436031</v>
      </c>
      <c r="J22" s="165">
        <f>H22/G22*100</f>
        <v>47.67733634080863</v>
      </c>
      <c r="K22" s="88"/>
      <c r="L22" s="88"/>
      <c r="M22" s="88"/>
      <c r="N22" s="88"/>
      <c r="O22" s="88"/>
      <c r="P22" s="88"/>
      <c r="Q22" s="88"/>
      <c r="R22" s="88"/>
    </row>
    <row r="23" spans="1:18" s="89" customFormat="1" ht="28.8" x14ac:dyDescent="0.25">
      <c r="A23" s="156"/>
      <c r="B23" s="258" t="s">
        <v>87</v>
      </c>
      <c r="C23" s="259"/>
      <c r="D23" s="160" t="s">
        <v>48</v>
      </c>
      <c r="E23" s="209">
        <f>E22</f>
        <v>1614733.15</v>
      </c>
      <c r="F23" s="209">
        <f t="shared" si="3"/>
        <v>214311.91850819561</v>
      </c>
      <c r="G23" s="209">
        <v>0</v>
      </c>
      <c r="H23" s="209">
        <v>74284.78</v>
      </c>
      <c r="I23" s="210">
        <f t="shared" ref="I23:I25" si="4">H23/F23*100</f>
        <v>34.661991977436031</v>
      </c>
      <c r="J23" s="210">
        <v>0</v>
      </c>
      <c r="K23" s="88"/>
      <c r="L23" s="88"/>
      <c r="M23" s="88"/>
      <c r="N23" s="88"/>
      <c r="O23" s="88"/>
      <c r="P23" s="88"/>
      <c r="Q23" s="88"/>
      <c r="R23" s="88"/>
    </row>
    <row r="24" spans="1:18" s="89" customFormat="1" ht="28.8" x14ac:dyDescent="0.25">
      <c r="A24" s="87"/>
      <c r="B24" s="61" t="s">
        <v>88</v>
      </c>
      <c r="C24" s="1"/>
      <c r="D24" s="64" t="s">
        <v>89</v>
      </c>
      <c r="E24" s="166">
        <f>E23</f>
        <v>1614733.15</v>
      </c>
      <c r="F24" s="167">
        <f t="shared" si="3"/>
        <v>214311.91850819561</v>
      </c>
      <c r="G24" s="167">
        <v>0</v>
      </c>
      <c r="H24" s="167">
        <v>74284.78</v>
      </c>
      <c r="I24" s="165">
        <f t="shared" si="4"/>
        <v>34.661991977436031</v>
      </c>
      <c r="J24" s="165">
        <v>0</v>
      </c>
      <c r="K24" s="88"/>
      <c r="L24" s="88"/>
      <c r="M24" s="88"/>
      <c r="N24" s="88"/>
      <c r="O24" s="88"/>
      <c r="P24" s="88"/>
      <c r="Q24" s="88"/>
      <c r="R24" s="88"/>
    </row>
    <row r="25" spans="1:18" s="89" customFormat="1" x14ac:dyDescent="0.25">
      <c r="A25" s="203"/>
      <c r="B25" s="203"/>
      <c r="C25" s="205" t="s">
        <v>32</v>
      </c>
      <c r="D25" s="206" t="s">
        <v>33</v>
      </c>
      <c r="E25" s="207">
        <f>E22</f>
        <v>1614733.15</v>
      </c>
      <c r="F25" s="207">
        <f>F22</f>
        <v>214311.91850819561</v>
      </c>
      <c r="G25" s="207">
        <f>G22</f>
        <v>155807.32</v>
      </c>
      <c r="H25" s="207">
        <f>SUM(H22)</f>
        <v>74284.78</v>
      </c>
      <c r="I25" s="208">
        <f t="shared" si="4"/>
        <v>34.661991977436031</v>
      </c>
      <c r="J25" s="208">
        <f>H25/G25*100</f>
        <v>47.67733634080863</v>
      </c>
      <c r="K25" s="88"/>
      <c r="L25" s="88"/>
      <c r="M25" s="88"/>
      <c r="N25" s="88"/>
      <c r="O25" s="88"/>
      <c r="P25" s="88"/>
      <c r="Q25" s="88"/>
      <c r="R25" s="88"/>
    </row>
    <row r="26" spans="1:18" s="89" customFormat="1" x14ac:dyDescent="0.25">
      <c r="A26" s="92"/>
      <c r="B26" s="92">
        <v>7</v>
      </c>
      <c r="C26" s="168"/>
      <c r="D26" s="169" t="s">
        <v>169</v>
      </c>
      <c r="E26" s="170">
        <v>5851.63</v>
      </c>
      <c r="F26" s="170">
        <f>E26/7.5345</f>
        <v>776.64476740327825</v>
      </c>
      <c r="G26" s="170">
        <v>1800</v>
      </c>
      <c r="H26" s="170">
        <v>0</v>
      </c>
      <c r="I26" s="171">
        <v>0</v>
      </c>
      <c r="J26" s="171">
        <v>0</v>
      </c>
      <c r="K26" s="88"/>
      <c r="L26" s="88"/>
      <c r="M26" s="88"/>
      <c r="N26" s="88"/>
      <c r="O26" s="88"/>
      <c r="P26" s="88"/>
      <c r="Q26" s="88"/>
      <c r="R26" s="88"/>
    </row>
    <row r="27" spans="1:18" s="82" customFormat="1" x14ac:dyDescent="0.25">
      <c r="A27" s="86"/>
      <c r="B27" s="7" t="s">
        <v>166</v>
      </c>
      <c r="C27" s="3"/>
      <c r="D27" s="67" t="s">
        <v>169</v>
      </c>
      <c r="E27" s="166">
        <v>5851.63</v>
      </c>
      <c r="F27" s="166">
        <f t="shared" si="0"/>
        <v>776.64476740327825</v>
      </c>
      <c r="G27" s="166">
        <v>1800</v>
      </c>
      <c r="H27" s="166">
        <v>0</v>
      </c>
      <c r="I27" s="165">
        <f t="shared" si="2"/>
        <v>0</v>
      </c>
      <c r="J27" s="165">
        <v>0</v>
      </c>
      <c r="K27" s="81"/>
      <c r="L27" s="81"/>
      <c r="M27" s="81"/>
      <c r="N27" s="81"/>
      <c r="O27" s="81"/>
      <c r="P27" s="81"/>
      <c r="Q27" s="81"/>
      <c r="R27" s="81"/>
    </row>
    <row r="28" spans="1:18" s="85" customFormat="1" ht="42" customHeight="1" x14ac:dyDescent="0.25">
      <c r="A28" s="156"/>
      <c r="B28" s="258" t="s">
        <v>167</v>
      </c>
      <c r="C28" s="259"/>
      <c r="D28" s="160" t="s">
        <v>170</v>
      </c>
      <c r="E28" s="209">
        <f>E27</f>
        <v>5851.63</v>
      </c>
      <c r="F28" s="209">
        <f t="shared" si="0"/>
        <v>776.64476740327825</v>
      </c>
      <c r="G28" s="209">
        <v>0</v>
      </c>
      <c r="H28" s="209">
        <v>0</v>
      </c>
      <c r="I28" s="210">
        <f t="shared" si="2"/>
        <v>0</v>
      </c>
      <c r="J28" s="210">
        <v>0</v>
      </c>
      <c r="K28" s="84"/>
      <c r="L28" s="84"/>
      <c r="M28" s="84"/>
      <c r="N28" s="84"/>
      <c r="O28" s="84"/>
      <c r="P28" s="84"/>
      <c r="Q28" s="84"/>
      <c r="R28" s="84"/>
    </row>
    <row r="29" spans="1:18" s="82" customFormat="1" x14ac:dyDescent="0.25">
      <c r="A29" s="87"/>
      <c r="B29" s="61" t="s">
        <v>168</v>
      </c>
      <c r="C29" s="1"/>
      <c r="D29" s="64" t="s">
        <v>171</v>
      </c>
      <c r="E29" s="209">
        <f>E28</f>
        <v>5851.63</v>
      </c>
      <c r="F29" s="167">
        <f t="shared" si="0"/>
        <v>776.64476740327825</v>
      </c>
      <c r="G29" s="167">
        <v>0</v>
      </c>
      <c r="H29" s="167">
        <v>0</v>
      </c>
      <c r="I29" s="165">
        <f t="shared" si="2"/>
        <v>0</v>
      </c>
      <c r="J29" s="165">
        <v>0</v>
      </c>
      <c r="K29" s="81"/>
      <c r="L29" s="81"/>
      <c r="M29" s="81"/>
      <c r="N29" s="81"/>
      <c r="O29" s="81"/>
      <c r="P29" s="81"/>
      <c r="Q29" s="81"/>
      <c r="R29" s="81"/>
    </row>
    <row r="30" spans="1:18" s="82" customFormat="1" ht="19.2" customHeight="1" x14ac:dyDescent="0.25">
      <c r="A30" s="203"/>
      <c r="B30" s="203"/>
      <c r="C30" s="205" t="s">
        <v>101</v>
      </c>
      <c r="D30" s="206" t="s">
        <v>169</v>
      </c>
      <c r="E30" s="207">
        <f>E27</f>
        <v>5851.63</v>
      </c>
      <c r="F30" s="207">
        <f>F27</f>
        <v>776.64476740327825</v>
      </c>
      <c r="G30" s="207">
        <f>G27</f>
        <v>1800</v>
      </c>
      <c r="H30" s="207">
        <f>SUM(H27)</f>
        <v>0</v>
      </c>
      <c r="I30" s="208">
        <f t="shared" si="2"/>
        <v>0</v>
      </c>
      <c r="J30" s="208">
        <v>0</v>
      </c>
      <c r="K30" s="81"/>
      <c r="L30" s="81"/>
      <c r="M30" s="81"/>
      <c r="N30" s="81"/>
      <c r="O30" s="81"/>
      <c r="P30" s="81"/>
      <c r="Q30" s="81"/>
      <c r="R30" s="81"/>
    </row>
    <row r="31" spans="1:18" s="82" customFormat="1" ht="20.399999999999999" customHeight="1" x14ac:dyDescent="0.25">
      <c r="A31" s="320" t="s">
        <v>46</v>
      </c>
      <c r="B31" s="320"/>
      <c r="C31" s="320"/>
      <c r="D31" s="320"/>
      <c r="E31" s="180">
        <f>E30+E21+E14+E10</f>
        <v>3768713.26</v>
      </c>
      <c r="F31" s="180">
        <f>F30+F21+F14+F10</f>
        <v>500194.20797664073</v>
      </c>
      <c r="G31" s="180">
        <f>G30+G5</f>
        <v>638727.43999999994</v>
      </c>
      <c r="H31" s="180">
        <f>H25+H21+H6</f>
        <v>334510.43</v>
      </c>
      <c r="I31" s="181">
        <f t="shared" si="2"/>
        <v>66.876110251884754</v>
      </c>
      <c r="J31" s="181">
        <f>H31/G31*100</f>
        <v>52.371388647401787</v>
      </c>
      <c r="K31" s="81"/>
      <c r="L31" s="81"/>
      <c r="M31" s="81"/>
      <c r="N31" s="81"/>
      <c r="O31" s="81"/>
      <c r="P31" s="81"/>
      <c r="Q31" s="81"/>
      <c r="R31" s="81"/>
    </row>
    <row r="32" spans="1:18" s="82" customFormat="1" x14ac:dyDescent="0.25">
      <c r="A32" s="2"/>
      <c r="B32" s="2"/>
      <c r="C32" s="2"/>
      <c r="D32" s="2"/>
      <c r="E32" s="9"/>
      <c r="F32" s="9"/>
      <c r="G32" s="9"/>
      <c r="H32" s="9"/>
      <c r="I32" s="81"/>
      <c r="J32" s="81"/>
      <c r="K32" s="81"/>
      <c r="L32" s="81"/>
      <c r="M32" s="81"/>
      <c r="N32" s="81"/>
      <c r="O32" s="81"/>
      <c r="P32" s="81"/>
      <c r="Q32" s="81"/>
      <c r="R32" s="81"/>
    </row>
    <row r="33" spans="1:18" s="82" customFormat="1" x14ac:dyDescent="0.25">
      <c r="A33" s="2"/>
      <c r="B33" s="2"/>
      <c r="C33" s="2"/>
      <c r="D33" s="2"/>
      <c r="E33" s="9"/>
      <c r="F33" s="9"/>
      <c r="G33" s="9"/>
      <c r="H33" s="9"/>
      <c r="I33" s="81"/>
      <c r="J33" s="81"/>
      <c r="K33" s="81"/>
      <c r="L33" s="81"/>
      <c r="M33" s="81"/>
      <c r="N33" s="81"/>
      <c r="O33" s="81"/>
      <c r="P33" s="81"/>
      <c r="Q33" s="81"/>
      <c r="R33" s="81"/>
    </row>
    <row r="34" spans="1:18" s="82" customFormat="1" x14ac:dyDescent="0.25">
      <c r="A34" s="89"/>
      <c r="B34" s="2"/>
      <c r="C34" s="2"/>
      <c r="D34" s="2"/>
      <c r="E34" s="2"/>
      <c r="F34" s="117"/>
      <c r="G34" s="2"/>
      <c r="H34" s="2"/>
      <c r="I34" s="81"/>
      <c r="J34" s="81"/>
      <c r="K34" s="81"/>
      <c r="L34" s="81"/>
      <c r="M34" s="81"/>
      <c r="N34" s="81"/>
      <c r="O34" s="81"/>
      <c r="P34" s="81"/>
      <c r="Q34" s="81"/>
      <c r="R34" s="81"/>
    </row>
    <row r="35" spans="1:18" s="85" customFormat="1" ht="15.75" customHeight="1" x14ac:dyDescent="0.25">
      <c r="A35" s="317" t="s">
        <v>36</v>
      </c>
      <c r="B35" s="318"/>
      <c r="C35" s="318"/>
      <c r="D35" s="318"/>
      <c r="E35" s="318"/>
      <c r="F35" s="318"/>
      <c r="G35" s="318"/>
      <c r="H35" s="318"/>
      <c r="I35" s="318"/>
      <c r="J35" s="318"/>
      <c r="K35" s="84"/>
      <c r="L35" s="84"/>
      <c r="M35" s="84"/>
      <c r="N35" s="84"/>
      <c r="O35" s="84"/>
      <c r="P35" s="84"/>
      <c r="Q35" s="84"/>
      <c r="R35" s="84"/>
    </row>
    <row r="36" spans="1:18" s="82" customFormat="1" ht="57.6" x14ac:dyDescent="0.25">
      <c r="A36" s="74" t="s">
        <v>29</v>
      </c>
      <c r="B36" s="74" t="s">
        <v>86</v>
      </c>
      <c r="C36" s="74" t="s">
        <v>34</v>
      </c>
      <c r="D36" s="12" t="s">
        <v>13</v>
      </c>
      <c r="E36" s="79" t="s">
        <v>135</v>
      </c>
      <c r="F36" s="79" t="s">
        <v>136</v>
      </c>
      <c r="G36" s="79" t="s">
        <v>137</v>
      </c>
      <c r="H36" s="79" t="s">
        <v>138</v>
      </c>
      <c r="I36" s="74" t="s">
        <v>72</v>
      </c>
      <c r="J36" s="74" t="s">
        <v>72</v>
      </c>
      <c r="K36" s="81"/>
      <c r="L36" s="81"/>
      <c r="M36" s="81"/>
      <c r="N36" s="81"/>
      <c r="O36" s="81"/>
      <c r="P36" s="81"/>
      <c r="Q36" s="81"/>
      <c r="R36" s="81"/>
    </row>
    <row r="37" spans="1:18" s="82" customFormat="1" x14ac:dyDescent="0.25">
      <c r="A37" s="319">
        <v>1</v>
      </c>
      <c r="B37" s="319"/>
      <c r="C37" s="319"/>
      <c r="D37" s="319"/>
      <c r="E37" s="75">
        <v>2</v>
      </c>
      <c r="F37" s="75">
        <v>3</v>
      </c>
      <c r="G37" s="83">
        <v>4</v>
      </c>
      <c r="H37" s="83">
        <v>5</v>
      </c>
      <c r="I37" s="75" t="s">
        <v>147</v>
      </c>
      <c r="J37" s="54" t="s">
        <v>146</v>
      </c>
      <c r="K37" s="81"/>
      <c r="L37" s="81"/>
      <c r="M37" s="81"/>
      <c r="N37" s="81"/>
      <c r="O37" s="81"/>
      <c r="P37" s="81"/>
      <c r="Q37" s="81"/>
      <c r="R37" s="81"/>
    </row>
    <row r="38" spans="1:18" s="82" customFormat="1" x14ac:dyDescent="0.25">
      <c r="A38" s="76">
        <v>3</v>
      </c>
      <c r="B38" s="76"/>
      <c r="C38" s="77"/>
      <c r="D38" s="78" t="s">
        <v>35</v>
      </c>
      <c r="E38" s="162">
        <v>1242681.1000000001</v>
      </c>
      <c r="F38" s="162">
        <f>E38/7.5345</f>
        <v>164932.12555577676</v>
      </c>
      <c r="G38" s="162">
        <v>140807.32</v>
      </c>
      <c r="H38" s="162">
        <v>71024.56</v>
      </c>
      <c r="I38" s="141">
        <f>H38/F38*100</f>
        <v>43.06290224579741</v>
      </c>
      <c r="J38" s="141">
        <f t="shared" ref="J38:J123" si="5">SUM(H38/G38*100)</f>
        <v>50.440957188873412</v>
      </c>
      <c r="K38" s="81"/>
      <c r="L38" s="81"/>
      <c r="M38" s="81"/>
      <c r="N38" s="81"/>
      <c r="O38" s="81"/>
      <c r="P38" s="81"/>
      <c r="Q38" s="81"/>
      <c r="R38" s="81"/>
    </row>
    <row r="39" spans="1:18" s="82" customFormat="1" x14ac:dyDescent="0.25">
      <c r="A39" s="68"/>
      <c r="B39" s="69">
        <v>31</v>
      </c>
      <c r="C39" s="68"/>
      <c r="D39" s="332" t="s">
        <v>15</v>
      </c>
      <c r="E39" s="142">
        <v>59747.72</v>
      </c>
      <c r="F39" s="142">
        <f>E39/7.5345</f>
        <v>7929.8851947707208</v>
      </c>
      <c r="G39" s="142">
        <v>0</v>
      </c>
      <c r="H39" s="142">
        <v>0</v>
      </c>
      <c r="I39" s="152">
        <v>0</v>
      </c>
      <c r="J39" s="152">
        <v>0</v>
      </c>
      <c r="K39" s="81"/>
      <c r="L39" s="81"/>
      <c r="M39" s="81"/>
      <c r="N39" s="81"/>
      <c r="O39" s="81"/>
      <c r="P39" s="81"/>
      <c r="Q39" s="81"/>
      <c r="R39" s="81"/>
    </row>
    <row r="40" spans="1:18" s="85" customFormat="1" x14ac:dyDescent="0.25">
      <c r="A40" s="68"/>
      <c r="B40" s="385">
        <v>311</v>
      </c>
      <c r="C40" s="347"/>
      <c r="D40" s="68" t="s">
        <v>52</v>
      </c>
      <c r="E40" s="152">
        <v>49781.25</v>
      </c>
      <c r="F40" s="152">
        <f>E40/7.5345</f>
        <v>6607.1073063906033</v>
      </c>
      <c r="G40" s="152">
        <v>0</v>
      </c>
      <c r="H40" s="152">
        <v>0</v>
      </c>
      <c r="I40" s="384">
        <v>0</v>
      </c>
      <c r="J40" s="384">
        <v>0</v>
      </c>
      <c r="K40" s="84"/>
      <c r="L40" s="84"/>
      <c r="M40" s="84"/>
      <c r="N40" s="84"/>
      <c r="O40" s="84"/>
      <c r="P40" s="84"/>
      <c r="Q40" s="84"/>
      <c r="R40" s="84"/>
    </row>
    <row r="41" spans="1:18" s="91" customFormat="1" x14ac:dyDescent="0.25">
      <c r="A41" s="347"/>
      <c r="B41" s="386">
        <v>3111</v>
      </c>
      <c r="C41" s="347"/>
      <c r="D41" s="347" t="s">
        <v>68</v>
      </c>
      <c r="E41" s="384">
        <v>49781.25</v>
      </c>
      <c r="F41" s="384">
        <f>E41/7.5345</f>
        <v>6607.1073063906033</v>
      </c>
      <c r="G41" s="384">
        <v>0</v>
      </c>
      <c r="H41" s="384">
        <v>0</v>
      </c>
      <c r="I41" s="152">
        <v>0</v>
      </c>
      <c r="J41" s="152">
        <v>0</v>
      </c>
      <c r="K41" s="90"/>
      <c r="L41" s="90"/>
      <c r="M41" s="90"/>
      <c r="N41" s="90"/>
      <c r="O41" s="90"/>
      <c r="P41" s="90"/>
      <c r="Q41" s="90"/>
      <c r="R41" s="90"/>
    </row>
    <row r="42" spans="1:18" s="91" customFormat="1" x14ac:dyDescent="0.25">
      <c r="A42" s="347"/>
      <c r="B42" s="386" t="s">
        <v>130</v>
      </c>
      <c r="C42" s="347"/>
      <c r="D42" s="228" t="s">
        <v>54</v>
      </c>
      <c r="E42" s="384">
        <v>2000</v>
      </c>
      <c r="F42" s="384">
        <f>E42/7.534</f>
        <v>265.46323334218209</v>
      </c>
      <c r="G42" s="384">
        <v>0</v>
      </c>
      <c r="H42" s="384">
        <v>0</v>
      </c>
      <c r="I42" s="152">
        <v>0</v>
      </c>
      <c r="J42" s="152">
        <v>0</v>
      </c>
      <c r="K42" s="90"/>
      <c r="L42" s="90"/>
      <c r="M42" s="90"/>
      <c r="N42" s="90"/>
      <c r="O42" s="90"/>
      <c r="P42" s="90"/>
      <c r="Q42" s="90"/>
      <c r="R42" s="90"/>
    </row>
    <row r="43" spans="1:18" s="91" customFormat="1" x14ac:dyDescent="0.25">
      <c r="A43" s="347"/>
      <c r="B43" s="386" t="s">
        <v>73</v>
      </c>
      <c r="C43" s="347"/>
      <c r="D43" s="387" t="s">
        <v>54</v>
      </c>
      <c r="E43" s="384">
        <v>2000</v>
      </c>
      <c r="F43" s="384">
        <f>E43/7.5345</f>
        <v>265.44561682925212</v>
      </c>
      <c r="G43" s="384">
        <v>0</v>
      </c>
      <c r="H43" s="384">
        <v>0</v>
      </c>
      <c r="I43" s="152">
        <v>0</v>
      </c>
      <c r="J43" s="152">
        <v>0</v>
      </c>
      <c r="K43" s="90"/>
      <c r="L43" s="90"/>
      <c r="M43" s="90"/>
      <c r="N43" s="90"/>
      <c r="O43" s="90"/>
      <c r="P43" s="90"/>
      <c r="Q43" s="90"/>
      <c r="R43" s="90"/>
    </row>
    <row r="44" spans="1:18" s="91" customFormat="1" x14ac:dyDescent="0.25">
      <c r="A44" s="68"/>
      <c r="B44" s="69">
        <v>313</v>
      </c>
      <c r="C44" s="68"/>
      <c r="D44" s="68" t="s">
        <v>53</v>
      </c>
      <c r="E44" s="388">
        <v>7966.47</v>
      </c>
      <c r="F44" s="388">
        <f>E44/7.534</f>
        <v>1057.4024422617467</v>
      </c>
      <c r="G44" s="388">
        <v>0</v>
      </c>
      <c r="H44" s="388">
        <v>0</v>
      </c>
      <c r="I44" s="384">
        <v>0</v>
      </c>
      <c r="J44" s="389">
        <v>0</v>
      </c>
      <c r="K44" s="90"/>
      <c r="L44" s="90"/>
      <c r="M44" s="90"/>
      <c r="N44" s="90"/>
      <c r="O44" s="90"/>
      <c r="P44" s="90"/>
      <c r="Q44" s="90"/>
      <c r="R44" s="90"/>
    </row>
    <row r="45" spans="1:18" s="82" customFormat="1" x14ac:dyDescent="0.25">
      <c r="A45" s="347"/>
      <c r="B45" s="369">
        <v>3132</v>
      </c>
      <c r="C45" s="347"/>
      <c r="D45" s="347" t="s">
        <v>69</v>
      </c>
      <c r="E45" s="390">
        <v>7966.47</v>
      </c>
      <c r="F45" s="390">
        <f>E45/7.5345</f>
        <v>1057.3322715508659</v>
      </c>
      <c r="G45" s="390">
        <v>0</v>
      </c>
      <c r="H45" s="390">
        <v>0</v>
      </c>
      <c r="I45" s="384">
        <v>0</v>
      </c>
      <c r="J45" s="389">
        <v>0</v>
      </c>
      <c r="K45" s="81"/>
      <c r="L45" s="81"/>
      <c r="M45" s="81"/>
      <c r="N45" s="81"/>
      <c r="O45" s="81"/>
      <c r="P45" s="81"/>
      <c r="Q45" s="81"/>
      <c r="R45" s="81"/>
    </row>
    <row r="46" spans="1:18" s="82" customFormat="1" x14ac:dyDescent="0.25">
      <c r="A46" s="68"/>
      <c r="B46" s="69">
        <v>32</v>
      </c>
      <c r="C46" s="68"/>
      <c r="D46" s="332" t="s">
        <v>16</v>
      </c>
      <c r="E46" s="142">
        <v>1179643.57</v>
      </c>
      <c r="F46" s="142">
        <f>E46/7.5345</f>
        <v>156565.60753865552</v>
      </c>
      <c r="G46" s="142">
        <v>140107.32</v>
      </c>
      <c r="H46" s="142">
        <v>70876.69</v>
      </c>
      <c r="I46" s="152">
        <f>H46/F46*100</f>
        <v>45.269641982196369</v>
      </c>
      <c r="J46" s="152">
        <f t="shared" si="5"/>
        <v>50.58742826570375</v>
      </c>
      <c r="K46" s="81"/>
      <c r="L46" s="81"/>
      <c r="M46" s="81"/>
      <c r="N46" s="81"/>
      <c r="O46" s="81"/>
      <c r="P46" s="81"/>
      <c r="Q46" s="81"/>
      <c r="R46" s="81"/>
    </row>
    <row r="47" spans="1:18" s="82" customFormat="1" x14ac:dyDescent="0.25">
      <c r="A47" s="68"/>
      <c r="B47" s="374">
        <v>321</v>
      </c>
      <c r="C47" s="92"/>
      <c r="D47" s="270" t="s">
        <v>55</v>
      </c>
      <c r="E47" s="142">
        <v>1179643.57</v>
      </c>
      <c r="F47" s="142">
        <f>E47/7.5345</f>
        <v>156565.60753865552</v>
      </c>
      <c r="G47" s="142">
        <v>0</v>
      </c>
      <c r="H47" s="142">
        <v>1243.94</v>
      </c>
      <c r="I47" s="152">
        <v>0</v>
      </c>
      <c r="J47" s="152">
        <v>0</v>
      </c>
      <c r="K47" s="81"/>
      <c r="L47" s="81"/>
      <c r="M47" s="81"/>
      <c r="N47" s="81"/>
      <c r="O47" s="81"/>
      <c r="P47" s="81"/>
      <c r="Q47" s="81"/>
      <c r="R47" s="81"/>
    </row>
    <row r="48" spans="1:18" s="82" customFormat="1" x14ac:dyDescent="0.25">
      <c r="A48" s="150"/>
      <c r="B48" s="155">
        <v>3211</v>
      </c>
      <c r="C48" s="156"/>
      <c r="D48" s="157" t="s">
        <v>70</v>
      </c>
      <c r="E48" s="146">
        <v>15849</v>
      </c>
      <c r="F48" s="146">
        <f>E48/7.5345</f>
        <v>2103.5237905634081</v>
      </c>
      <c r="G48" s="146">
        <v>0</v>
      </c>
      <c r="H48" s="146">
        <v>1144.1199999999999</v>
      </c>
      <c r="I48" s="163">
        <f>H48/F48*100</f>
        <v>54.390637516562556</v>
      </c>
      <c r="J48" s="152">
        <v>0</v>
      </c>
      <c r="K48" s="81"/>
      <c r="L48" s="81"/>
      <c r="M48" s="81"/>
      <c r="N48" s="81"/>
      <c r="O48" s="81"/>
      <c r="P48" s="81"/>
      <c r="Q48" s="81"/>
      <c r="R48" s="81"/>
    </row>
    <row r="49" spans="1:18" s="82" customFormat="1" ht="28.8" x14ac:dyDescent="0.25">
      <c r="A49" s="60"/>
      <c r="B49" s="66" t="s">
        <v>71</v>
      </c>
      <c r="C49" s="87"/>
      <c r="D49" s="64" t="s">
        <v>59</v>
      </c>
      <c r="E49" s="146">
        <v>4664</v>
      </c>
      <c r="F49" s="146">
        <f>E49/7.5345</f>
        <v>619.0191784458159</v>
      </c>
      <c r="G49" s="146">
        <v>0</v>
      </c>
      <c r="H49" s="146">
        <v>0</v>
      </c>
      <c r="I49" s="163">
        <v>0</v>
      </c>
      <c r="J49" s="152">
        <v>0</v>
      </c>
      <c r="K49" s="81"/>
      <c r="L49" s="81"/>
      <c r="M49" s="81"/>
      <c r="N49" s="81"/>
      <c r="O49" s="81"/>
      <c r="P49" s="81"/>
      <c r="Q49" s="81"/>
      <c r="R49" s="81"/>
    </row>
    <row r="50" spans="1:18" s="82" customFormat="1" x14ac:dyDescent="0.25">
      <c r="A50" s="60"/>
      <c r="B50" s="66">
        <v>3213</v>
      </c>
      <c r="C50" s="87"/>
      <c r="D50" s="64" t="s">
        <v>148</v>
      </c>
      <c r="E50" s="146">
        <v>9244</v>
      </c>
      <c r="F50" s="146">
        <f>E50/7.534</f>
        <v>1226.9710645075656</v>
      </c>
      <c r="G50" s="146">
        <v>0</v>
      </c>
      <c r="H50" s="146">
        <v>95</v>
      </c>
      <c r="I50" s="163">
        <f>H50/F50*100</f>
        <v>7.7426438771094768</v>
      </c>
      <c r="J50" s="152">
        <v>0</v>
      </c>
      <c r="K50" s="81"/>
      <c r="L50" s="81"/>
      <c r="M50" s="81"/>
      <c r="N50" s="81"/>
      <c r="O50" s="81"/>
      <c r="P50" s="81"/>
      <c r="Q50" s="81"/>
      <c r="R50" s="81"/>
    </row>
    <row r="51" spans="1:18" s="82" customFormat="1" ht="28.8" x14ac:dyDescent="0.25">
      <c r="A51" s="60"/>
      <c r="B51" s="66">
        <v>3214</v>
      </c>
      <c r="C51" s="87"/>
      <c r="D51" s="64" t="s">
        <v>149</v>
      </c>
      <c r="E51" s="146">
        <v>0</v>
      </c>
      <c r="F51" s="146">
        <f>E51/7.534</f>
        <v>0</v>
      </c>
      <c r="G51" s="146">
        <v>0</v>
      </c>
      <c r="H51" s="146">
        <v>4.82</v>
      </c>
      <c r="I51" s="163">
        <v>0</v>
      </c>
      <c r="J51" s="152">
        <v>0</v>
      </c>
      <c r="K51" s="81"/>
      <c r="L51" s="81"/>
      <c r="M51" s="81"/>
      <c r="N51" s="81"/>
      <c r="O51" s="81"/>
      <c r="P51" s="81"/>
      <c r="Q51" s="81"/>
      <c r="R51" s="81"/>
    </row>
    <row r="52" spans="1:18" s="82" customFormat="1" x14ac:dyDescent="0.25">
      <c r="A52" s="60"/>
      <c r="B52" s="154">
        <v>322</v>
      </c>
      <c r="C52" s="87"/>
      <c r="D52" s="62" t="s">
        <v>56</v>
      </c>
      <c r="E52" s="142">
        <v>236050.01</v>
      </c>
      <c r="F52" s="142">
        <f t="shared" ref="F52:F63" si="6">E52/7.5345</f>
        <v>31329.220253500564</v>
      </c>
      <c r="G52" s="142">
        <v>0</v>
      </c>
      <c r="H52" s="142">
        <v>14821.6</v>
      </c>
      <c r="I52" s="152">
        <f>H52/F52*100</f>
        <v>47.309188929922094</v>
      </c>
      <c r="J52" s="152">
        <v>0</v>
      </c>
      <c r="K52" s="81"/>
      <c r="L52" s="81"/>
      <c r="M52" s="81"/>
      <c r="N52" s="81"/>
      <c r="O52" s="81"/>
      <c r="P52" s="81"/>
      <c r="Q52" s="81"/>
      <c r="R52" s="81"/>
    </row>
    <row r="53" spans="1:18" s="82" customFormat="1" x14ac:dyDescent="0.25">
      <c r="A53" s="60"/>
      <c r="B53" s="66">
        <v>3221</v>
      </c>
      <c r="C53" s="87"/>
      <c r="D53" s="157" t="s">
        <v>60</v>
      </c>
      <c r="E53" s="146">
        <v>21114.080000000002</v>
      </c>
      <c r="F53" s="146">
        <f t="shared" si="6"/>
        <v>2802.3199946910877</v>
      </c>
      <c r="G53" s="142">
        <v>0</v>
      </c>
      <c r="H53" s="146">
        <v>1608.69</v>
      </c>
      <c r="I53" s="152">
        <f>H53/F53*100</f>
        <v>57.405649713366621</v>
      </c>
      <c r="J53" s="152">
        <v>0</v>
      </c>
      <c r="K53" s="81"/>
      <c r="L53" s="81"/>
      <c r="M53" s="81"/>
      <c r="N53" s="81"/>
      <c r="O53" s="81"/>
      <c r="P53" s="81"/>
      <c r="Q53" s="81"/>
      <c r="R53" s="81"/>
    </row>
    <row r="54" spans="1:18" s="82" customFormat="1" x14ac:dyDescent="0.25">
      <c r="A54" s="60"/>
      <c r="B54" s="66">
        <v>3222</v>
      </c>
      <c r="C54" s="87"/>
      <c r="D54" s="160" t="s">
        <v>98</v>
      </c>
      <c r="E54" s="146">
        <v>696.12</v>
      </c>
      <c r="F54" s="146">
        <f t="shared" si="6"/>
        <v>92.391001393589477</v>
      </c>
      <c r="G54" s="142">
        <v>0</v>
      </c>
      <c r="H54" s="146">
        <v>30.06</v>
      </c>
      <c r="I54" s="152">
        <f>H54/F54*100</f>
        <v>32.535636097224618</v>
      </c>
      <c r="J54" s="152">
        <v>0</v>
      </c>
      <c r="K54" s="81"/>
      <c r="L54" s="81"/>
      <c r="M54" s="81"/>
      <c r="N54" s="81"/>
      <c r="O54" s="81"/>
      <c r="P54" s="81"/>
      <c r="Q54" s="81"/>
      <c r="R54" s="81"/>
    </row>
    <row r="55" spans="1:18" s="82" customFormat="1" x14ac:dyDescent="0.25">
      <c r="A55" s="60"/>
      <c r="B55" s="66">
        <v>3223</v>
      </c>
      <c r="C55" s="87"/>
      <c r="D55" s="160" t="s">
        <v>145</v>
      </c>
      <c r="E55" s="146">
        <v>209088.6</v>
      </c>
      <c r="F55" s="146">
        <f t="shared" si="6"/>
        <v>27750.826199482381</v>
      </c>
      <c r="G55" s="142">
        <v>0</v>
      </c>
      <c r="H55" s="146">
        <v>13152.25</v>
      </c>
      <c r="I55" s="152">
        <f>H55/F55*100</f>
        <v>47.394084433584617</v>
      </c>
      <c r="J55" s="152">
        <v>0</v>
      </c>
      <c r="K55" s="81"/>
      <c r="L55" s="81"/>
      <c r="M55" s="81"/>
      <c r="N55" s="81"/>
      <c r="O55" s="81"/>
      <c r="P55" s="81"/>
      <c r="Q55" s="81"/>
      <c r="R55" s="81"/>
    </row>
    <row r="56" spans="1:18" s="82" customFormat="1" ht="28.8" x14ac:dyDescent="0.25">
      <c r="A56" s="60"/>
      <c r="B56" s="66">
        <v>3224</v>
      </c>
      <c r="C56" s="87"/>
      <c r="D56" s="160" t="s">
        <v>102</v>
      </c>
      <c r="E56" s="146">
        <v>4532.46</v>
      </c>
      <c r="F56" s="146">
        <f t="shared" si="6"/>
        <v>601.56082022695603</v>
      </c>
      <c r="G56" s="142">
        <v>0</v>
      </c>
      <c r="H56" s="146">
        <v>30.6</v>
      </c>
      <c r="I56" s="152">
        <f>H56/F56*100</f>
        <v>5.0867674507883143</v>
      </c>
      <c r="J56" s="152">
        <v>0</v>
      </c>
      <c r="K56" s="81"/>
      <c r="L56" s="81"/>
      <c r="M56" s="81"/>
      <c r="N56" s="81"/>
      <c r="O56" s="81"/>
      <c r="P56" s="81"/>
      <c r="Q56" s="81"/>
      <c r="R56" s="81"/>
    </row>
    <row r="57" spans="1:18" s="82" customFormat="1" x14ac:dyDescent="0.25">
      <c r="A57" s="60"/>
      <c r="B57" s="66">
        <v>3225</v>
      </c>
      <c r="C57" s="87"/>
      <c r="D57" s="64" t="s">
        <v>103</v>
      </c>
      <c r="E57" s="146">
        <v>0</v>
      </c>
      <c r="F57" s="142">
        <f t="shared" si="6"/>
        <v>0</v>
      </c>
      <c r="G57" s="142">
        <v>0</v>
      </c>
      <c r="H57" s="146">
        <v>0</v>
      </c>
      <c r="I57" s="152">
        <v>0</v>
      </c>
      <c r="J57" s="152">
        <v>0</v>
      </c>
      <c r="K57" s="81"/>
      <c r="L57" s="81"/>
      <c r="M57" s="81"/>
      <c r="N57" s="81"/>
      <c r="O57" s="81"/>
      <c r="P57" s="81"/>
      <c r="Q57" s="81"/>
      <c r="R57" s="81"/>
    </row>
    <row r="58" spans="1:18" s="82" customFormat="1" x14ac:dyDescent="0.25">
      <c r="A58" s="60"/>
      <c r="B58" s="66">
        <v>3227</v>
      </c>
      <c r="C58" s="87"/>
      <c r="D58" s="64" t="s">
        <v>144</v>
      </c>
      <c r="E58" s="146">
        <v>618.75</v>
      </c>
      <c r="F58" s="142">
        <f t="shared" si="6"/>
        <v>82.122237706549868</v>
      </c>
      <c r="G58" s="142">
        <v>0</v>
      </c>
      <c r="H58" s="146">
        <v>0</v>
      </c>
      <c r="I58" s="152">
        <v>0</v>
      </c>
      <c r="J58" s="152">
        <v>0</v>
      </c>
      <c r="K58" s="81"/>
      <c r="L58" s="81"/>
      <c r="M58" s="81"/>
      <c r="N58" s="81"/>
      <c r="O58" s="81"/>
      <c r="P58" s="81"/>
      <c r="Q58" s="81"/>
      <c r="R58" s="81"/>
    </row>
    <row r="59" spans="1:18" s="82" customFormat="1" x14ac:dyDescent="0.25">
      <c r="A59" s="68"/>
      <c r="B59" s="69" t="s">
        <v>126</v>
      </c>
      <c r="C59" s="68"/>
      <c r="D59" s="62" t="s">
        <v>50</v>
      </c>
      <c r="E59" s="142">
        <v>908806.49</v>
      </c>
      <c r="F59" s="142">
        <f t="shared" si="6"/>
        <v>120619.34965823876</v>
      </c>
      <c r="G59" s="142">
        <v>0</v>
      </c>
      <c r="H59" s="142">
        <v>54344.5</v>
      </c>
      <c r="I59" s="152">
        <f>H59/F59*100</f>
        <v>45.054545687718402</v>
      </c>
      <c r="J59" s="152">
        <v>0</v>
      </c>
      <c r="K59" s="81"/>
      <c r="L59" s="81"/>
      <c r="M59" s="81"/>
      <c r="N59" s="81"/>
      <c r="O59" s="81"/>
      <c r="P59" s="81"/>
      <c r="Q59" s="81"/>
      <c r="R59" s="81"/>
    </row>
    <row r="60" spans="1:18" s="82" customFormat="1" x14ac:dyDescent="0.25">
      <c r="A60" s="68"/>
      <c r="B60" s="143" t="s">
        <v>74</v>
      </c>
      <c r="C60" s="144"/>
      <c r="D60" s="145" t="s">
        <v>75</v>
      </c>
      <c r="E60" s="146">
        <v>637311.30000000005</v>
      </c>
      <c r="F60" s="146">
        <f t="shared" si="6"/>
        <v>84585.745570376268</v>
      </c>
      <c r="G60" s="146">
        <v>0</v>
      </c>
      <c r="H60" s="146">
        <v>50819.040000000001</v>
      </c>
      <c r="I60" s="153">
        <f>H60/F60*100</f>
        <v>60.079910222837732</v>
      </c>
      <c r="J60" s="152">
        <v>0</v>
      </c>
      <c r="K60" s="81"/>
      <c r="L60" s="81"/>
      <c r="M60" s="81"/>
      <c r="N60" s="81"/>
      <c r="O60" s="81"/>
      <c r="P60" s="81"/>
      <c r="Q60" s="81"/>
      <c r="R60" s="81"/>
    </row>
    <row r="61" spans="1:18" s="82" customFormat="1" x14ac:dyDescent="0.25">
      <c r="A61" s="68"/>
      <c r="B61" s="143" t="s">
        <v>76</v>
      </c>
      <c r="C61" s="144"/>
      <c r="D61" s="145" t="s">
        <v>77</v>
      </c>
      <c r="E61" s="146">
        <v>218590.75</v>
      </c>
      <c r="F61" s="146">
        <f t="shared" si="6"/>
        <v>29011.97823345942</v>
      </c>
      <c r="G61" s="146">
        <v>0</v>
      </c>
      <c r="H61" s="146">
        <v>1206.1300000000001</v>
      </c>
      <c r="I61" s="153">
        <f>H61/F61*100</f>
        <v>4.1573518023978604</v>
      </c>
      <c r="J61" s="152">
        <v>0</v>
      </c>
      <c r="K61" s="81"/>
      <c r="L61" s="81"/>
      <c r="M61" s="81"/>
      <c r="N61" s="81"/>
      <c r="O61" s="81"/>
      <c r="P61" s="81"/>
      <c r="Q61" s="81"/>
      <c r="R61" s="81"/>
    </row>
    <row r="62" spans="1:18" s="82" customFormat="1" x14ac:dyDescent="0.25">
      <c r="A62" s="68"/>
      <c r="B62" s="143" t="s">
        <v>233</v>
      </c>
      <c r="C62" s="144"/>
      <c r="D62" s="145"/>
      <c r="E62" s="146">
        <v>5106</v>
      </c>
      <c r="F62" s="146">
        <f t="shared" si="6"/>
        <v>677.68265976508064</v>
      </c>
      <c r="G62" s="146">
        <v>0</v>
      </c>
      <c r="H62" s="146">
        <v>0</v>
      </c>
      <c r="I62" s="153">
        <v>0</v>
      </c>
      <c r="J62" s="152">
        <v>0</v>
      </c>
      <c r="K62" s="81"/>
      <c r="L62" s="81"/>
      <c r="M62" s="81"/>
      <c r="N62" s="81"/>
      <c r="O62" s="81"/>
      <c r="P62" s="81"/>
      <c r="Q62" s="81"/>
      <c r="R62" s="81"/>
    </row>
    <row r="63" spans="1:18" s="82" customFormat="1" x14ac:dyDescent="0.25">
      <c r="A63" s="68"/>
      <c r="B63" s="143" t="s">
        <v>78</v>
      </c>
      <c r="C63" s="144"/>
      <c r="D63" s="145" t="s">
        <v>143</v>
      </c>
      <c r="E63" s="146">
        <v>18427.060000000001</v>
      </c>
      <c r="F63" s="146">
        <f t="shared" si="6"/>
        <v>2445.6911540248193</v>
      </c>
      <c r="G63" s="146">
        <v>0</v>
      </c>
      <c r="H63" s="146">
        <v>1330.81</v>
      </c>
      <c r="I63" s="153">
        <f>H63/F63*100</f>
        <v>54.414474935231119</v>
      </c>
      <c r="J63" s="152">
        <v>0</v>
      </c>
      <c r="K63" s="81"/>
      <c r="L63" s="81"/>
      <c r="M63" s="81"/>
      <c r="N63" s="81"/>
      <c r="O63" s="81"/>
      <c r="P63" s="81"/>
      <c r="Q63" s="81"/>
      <c r="R63" s="81"/>
    </row>
    <row r="64" spans="1:18" s="82" customFormat="1" x14ac:dyDescent="0.25">
      <c r="A64" s="68"/>
      <c r="B64" s="143" t="s">
        <v>142</v>
      </c>
      <c r="C64" s="144"/>
      <c r="D64" s="145" t="s">
        <v>104</v>
      </c>
      <c r="E64" s="146">
        <v>12000</v>
      </c>
      <c r="F64" s="146">
        <f>E64/7.534</f>
        <v>1592.7794000530928</v>
      </c>
      <c r="G64" s="146">
        <v>0</v>
      </c>
      <c r="H64" s="146">
        <v>0</v>
      </c>
      <c r="I64" s="153">
        <v>0</v>
      </c>
      <c r="J64" s="152">
        <v>0</v>
      </c>
      <c r="K64" s="81"/>
      <c r="L64" s="81"/>
      <c r="M64" s="81"/>
      <c r="N64" s="81"/>
      <c r="O64" s="81"/>
      <c r="P64" s="81"/>
      <c r="Q64" s="81"/>
      <c r="R64" s="81"/>
    </row>
    <row r="65" spans="1:18" s="82" customFormat="1" x14ac:dyDescent="0.25">
      <c r="A65" s="68"/>
      <c r="B65" s="143" t="s">
        <v>128</v>
      </c>
      <c r="C65" s="144"/>
      <c r="D65" s="145" t="s">
        <v>129</v>
      </c>
      <c r="E65" s="146">
        <v>5500</v>
      </c>
      <c r="F65" s="146">
        <v>0</v>
      </c>
      <c r="G65" s="146">
        <v>0</v>
      </c>
      <c r="H65" s="146">
        <v>199.08</v>
      </c>
      <c r="I65" s="153">
        <v>0</v>
      </c>
      <c r="J65" s="152">
        <v>0</v>
      </c>
      <c r="K65" s="81"/>
      <c r="L65" s="81"/>
      <c r="M65" s="81"/>
      <c r="N65" s="81"/>
      <c r="O65" s="81"/>
      <c r="P65" s="81"/>
      <c r="Q65" s="81"/>
      <c r="R65" s="81"/>
    </row>
    <row r="66" spans="1:18" s="82" customFormat="1" x14ac:dyDescent="0.25">
      <c r="A66" s="68"/>
      <c r="B66" s="143" t="s">
        <v>79</v>
      </c>
      <c r="C66" s="144"/>
      <c r="D66" s="145" t="s">
        <v>105</v>
      </c>
      <c r="E66" s="146">
        <v>11596.88</v>
      </c>
      <c r="F66" s="146">
        <f>E66/7.534</f>
        <v>1539.2726307406424</v>
      </c>
      <c r="G66" s="146">
        <v>0</v>
      </c>
      <c r="H66" s="146">
        <v>766.44</v>
      </c>
      <c r="I66" s="153">
        <f>H66/F66*100</f>
        <v>49.792348976621305</v>
      </c>
      <c r="J66" s="152">
        <v>0</v>
      </c>
      <c r="K66" s="81"/>
      <c r="L66" s="81"/>
      <c r="M66" s="81"/>
      <c r="N66" s="81"/>
      <c r="O66" s="81"/>
      <c r="P66" s="81"/>
      <c r="Q66" s="81"/>
      <c r="R66" s="81"/>
    </row>
    <row r="67" spans="1:18" s="82" customFormat="1" x14ac:dyDescent="0.25">
      <c r="A67" s="68"/>
      <c r="B67" s="143" t="s">
        <v>80</v>
      </c>
      <c r="C67" s="68"/>
      <c r="D67" s="63" t="s">
        <v>62</v>
      </c>
      <c r="E67" s="146">
        <v>274.5</v>
      </c>
      <c r="F67" s="146">
        <f>E67/7.534</f>
        <v>36.434828776214495</v>
      </c>
      <c r="G67" s="146">
        <v>0</v>
      </c>
      <c r="H67" s="146">
        <v>23</v>
      </c>
      <c r="I67" s="153">
        <f>H67/F67*100</f>
        <v>63.126411657559203</v>
      </c>
      <c r="J67" s="152">
        <v>0</v>
      </c>
      <c r="K67" s="81"/>
      <c r="L67" s="81"/>
      <c r="M67" s="81"/>
      <c r="N67" s="81"/>
      <c r="O67" s="81"/>
      <c r="P67" s="81"/>
      <c r="Q67" s="81"/>
      <c r="R67" s="81"/>
    </row>
    <row r="68" spans="1:18" s="82" customFormat="1" x14ac:dyDescent="0.25">
      <c r="A68" s="68"/>
      <c r="B68" s="69" t="s">
        <v>127</v>
      </c>
      <c r="C68" s="68"/>
      <c r="D68" s="62" t="s">
        <v>57</v>
      </c>
      <c r="E68" s="142">
        <v>5030.07</v>
      </c>
      <c r="F68" s="142">
        <f>E68/7.5345</f>
        <v>667.60501692215803</v>
      </c>
      <c r="G68" s="142">
        <v>0</v>
      </c>
      <c r="H68" s="142">
        <v>466.65</v>
      </c>
      <c r="I68" s="152">
        <f>H68/F68*100</f>
        <v>69.899115221060555</v>
      </c>
      <c r="J68" s="152">
        <v>0</v>
      </c>
      <c r="K68" s="81"/>
      <c r="L68" s="81"/>
      <c r="M68" s="81"/>
      <c r="N68" s="81"/>
      <c r="O68" s="81"/>
      <c r="P68" s="81"/>
      <c r="Q68" s="81"/>
      <c r="R68" s="81"/>
    </row>
    <row r="69" spans="1:18" s="82" customFormat="1" x14ac:dyDescent="0.25">
      <c r="A69" s="68"/>
      <c r="B69" s="69" t="s">
        <v>228</v>
      </c>
      <c r="C69" s="68"/>
      <c r="D69" s="62" t="s">
        <v>229</v>
      </c>
      <c r="E69" s="142">
        <v>2356.3200000000002</v>
      </c>
      <c r="F69" s="142">
        <v>0</v>
      </c>
      <c r="G69" s="142">
        <v>0</v>
      </c>
      <c r="H69" s="142">
        <v>257.47000000000003</v>
      </c>
      <c r="I69" s="152">
        <v>0</v>
      </c>
      <c r="J69" s="152">
        <v>0</v>
      </c>
      <c r="K69" s="81"/>
      <c r="L69" s="81"/>
      <c r="M69" s="81"/>
      <c r="N69" s="81"/>
      <c r="O69" s="81"/>
      <c r="P69" s="81"/>
      <c r="Q69" s="81"/>
      <c r="R69" s="81"/>
    </row>
    <row r="70" spans="1:18" s="82" customFormat="1" x14ac:dyDescent="0.25">
      <c r="A70" s="68"/>
      <c r="B70" s="143" t="s">
        <v>140</v>
      </c>
      <c r="C70" s="68"/>
      <c r="D70" s="157" t="s">
        <v>141</v>
      </c>
      <c r="E70" s="146">
        <v>2100</v>
      </c>
      <c r="F70" s="146">
        <f t="shared" ref="F70:F77" si="7">E70/7.5345</f>
        <v>278.71789767071471</v>
      </c>
      <c r="G70" s="146">
        <v>0</v>
      </c>
      <c r="H70" s="146">
        <v>121.36</v>
      </c>
      <c r="I70" s="153">
        <f>H70/F70*100</f>
        <v>43.542234285714287</v>
      </c>
      <c r="J70" s="153">
        <v>0</v>
      </c>
      <c r="K70" s="81"/>
      <c r="L70" s="81"/>
      <c r="M70" s="81"/>
      <c r="N70" s="81"/>
      <c r="O70" s="81"/>
      <c r="P70" s="81"/>
      <c r="Q70" s="81"/>
      <c r="R70" s="81"/>
    </row>
    <row r="71" spans="1:18" s="82" customFormat="1" x14ac:dyDescent="0.25">
      <c r="A71" s="68"/>
      <c r="B71" s="143" t="s">
        <v>234</v>
      </c>
      <c r="C71" s="68"/>
      <c r="D71" s="157" t="s">
        <v>240</v>
      </c>
      <c r="E71" s="146">
        <v>265</v>
      </c>
      <c r="F71" s="146">
        <f>E71/7.5345</f>
        <v>35.171544229875899</v>
      </c>
      <c r="G71" s="146">
        <v>0</v>
      </c>
      <c r="H71" s="146">
        <v>0</v>
      </c>
      <c r="I71" s="153">
        <v>0</v>
      </c>
      <c r="J71" s="153">
        <v>0</v>
      </c>
      <c r="K71" s="81"/>
      <c r="L71" s="81"/>
      <c r="M71" s="81"/>
      <c r="N71" s="81"/>
      <c r="O71" s="81"/>
      <c r="P71" s="81"/>
      <c r="Q71" s="81"/>
      <c r="R71" s="81"/>
    </row>
    <row r="72" spans="1:18" s="82" customFormat="1" x14ac:dyDescent="0.25">
      <c r="A72" s="68"/>
      <c r="B72" s="143" t="s">
        <v>83</v>
      </c>
      <c r="C72" s="68"/>
      <c r="D72" s="80" t="s">
        <v>57</v>
      </c>
      <c r="E72" s="146">
        <v>308.75</v>
      </c>
      <c r="F72" s="146">
        <f t="shared" si="7"/>
        <v>40.978167098015788</v>
      </c>
      <c r="G72" s="146">
        <v>0</v>
      </c>
      <c r="H72" s="146">
        <v>48</v>
      </c>
      <c r="I72" s="153">
        <f>H72/F72*100</f>
        <v>117.13554655870446</v>
      </c>
      <c r="J72" s="153">
        <v>0</v>
      </c>
      <c r="K72" s="81"/>
      <c r="L72" s="81"/>
      <c r="M72" s="81"/>
      <c r="N72" s="81"/>
      <c r="O72" s="81"/>
      <c r="P72" s="81"/>
      <c r="Q72" s="81"/>
      <c r="R72" s="81"/>
    </row>
    <row r="73" spans="1:18" s="82" customFormat="1" x14ac:dyDescent="0.25">
      <c r="A73" s="147"/>
      <c r="B73" s="154">
        <v>34</v>
      </c>
      <c r="C73" s="158"/>
      <c r="D73" s="159" t="s">
        <v>133</v>
      </c>
      <c r="E73" s="142">
        <v>3289.81</v>
      </c>
      <c r="F73" s="142">
        <f t="shared" si="7"/>
        <v>436.63282235052088</v>
      </c>
      <c r="G73" s="142">
        <v>700</v>
      </c>
      <c r="H73" s="142">
        <v>138.68</v>
      </c>
      <c r="I73" s="152">
        <f>H73/G73*100</f>
        <v>19.811428571428571</v>
      </c>
      <c r="J73" s="152">
        <v>0</v>
      </c>
      <c r="K73" s="81"/>
      <c r="L73" s="81"/>
      <c r="M73" s="81"/>
      <c r="N73" s="81"/>
      <c r="O73" s="81"/>
      <c r="P73" s="81"/>
      <c r="Q73" s="81"/>
      <c r="R73" s="81"/>
    </row>
    <row r="74" spans="1:18" s="82" customFormat="1" x14ac:dyDescent="0.25">
      <c r="A74" s="60"/>
      <c r="B74" s="66">
        <v>343</v>
      </c>
      <c r="C74" s="87"/>
      <c r="D74" s="160" t="s">
        <v>58</v>
      </c>
      <c r="E74" s="146">
        <v>3289.81</v>
      </c>
      <c r="F74" s="146">
        <f t="shared" si="7"/>
        <v>436.63282235052088</v>
      </c>
      <c r="G74" s="146">
        <v>0</v>
      </c>
      <c r="H74" s="146">
        <v>138.68</v>
      </c>
      <c r="I74" s="153">
        <f>H74/F74*100</f>
        <v>31.761240314790225</v>
      </c>
      <c r="J74" s="153">
        <v>0</v>
      </c>
      <c r="K74" s="81"/>
      <c r="L74" s="81"/>
      <c r="M74" s="81"/>
      <c r="N74" s="81"/>
      <c r="O74" s="81"/>
      <c r="P74" s="81"/>
      <c r="Q74" s="81"/>
      <c r="R74" s="81"/>
    </row>
    <row r="75" spans="1:18" s="82" customFormat="1" x14ac:dyDescent="0.25">
      <c r="A75" s="60"/>
      <c r="B75" s="66">
        <v>3431</v>
      </c>
      <c r="C75" s="87"/>
      <c r="D75" s="160" t="s">
        <v>139</v>
      </c>
      <c r="E75" s="146">
        <v>3289.81</v>
      </c>
      <c r="F75" s="146">
        <f t="shared" si="7"/>
        <v>436.63282235052088</v>
      </c>
      <c r="G75" s="146">
        <v>0</v>
      </c>
      <c r="H75" s="146">
        <v>138.68</v>
      </c>
      <c r="I75" s="153">
        <f>H75/F75*100</f>
        <v>31.761240314790225</v>
      </c>
      <c r="J75" s="153">
        <v>0</v>
      </c>
      <c r="K75" s="81"/>
      <c r="L75" s="81"/>
      <c r="M75" s="81"/>
      <c r="N75" s="81"/>
      <c r="O75" s="81"/>
      <c r="P75" s="81"/>
      <c r="Q75" s="81"/>
      <c r="R75" s="81"/>
    </row>
    <row r="76" spans="1:18" s="82" customFormat="1" x14ac:dyDescent="0.25">
      <c r="A76" s="150"/>
      <c r="B76" s="155">
        <v>3433</v>
      </c>
      <c r="C76" s="156"/>
      <c r="D76" s="160" t="s">
        <v>230</v>
      </c>
      <c r="E76" s="146">
        <v>0</v>
      </c>
      <c r="F76" s="146">
        <f t="shared" si="7"/>
        <v>0</v>
      </c>
      <c r="G76" s="146">
        <v>0</v>
      </c>
      <c r="H76" s="146">
        <v>9.19</v>
      </c>
      <c r="I76" s="153">
        <v>0</v>
      </c>
      <c r="J76" s="153">
        <v>0</v>
      </c>
      <c r="K76" s="81"/>
      <c r="L76" s="81"/>
      <c r="M76" s="81"/>
      <c r="N76" s="81"/>
      <c r="O76" s="81"/>
      <c r="P76" s="81"/>
      <c r="Q76" s="81"/>
      <c r="R76" s="81"/>
    </row>
    <row r="77" spans="1:18" s="82" customFormat="1" x14ac:dyDescent="0.25">
      <c r="A77" s="3">
        <v>4</v>
      </c>
      <c r="B77" s="65"/>
      <c r="C77" s="7"/>
      <c r="D77" s="4" t="s">
        <v>19</v>
      </c>
      <c r="E77" s="148">
        <v>61987.5</v>
      </c>
      <c r="F77" s="148">
        <f t="shared" si="7"/>
        <v>8227.1550866016314</v>
      </c>
      <c r="G77" s="148">
        <v>15000</v>
      </c>
      <c r="H77" s="148">
        <v>0</v>
      </c>
      <c r="I77" s="163">
        <v>0</v>
      </c>
      <c r="J77" s="163">
        <v>0</v>
      </c>
      <c r="K77" s="81"/>
      <c r="L77" s="81"/>
      <c r="M77" s="81"/>
      <c r="N77" s="81"/>
      <c r="O77" s="81"/>
      <c r="P77" s="81"/>
      <c r="Q77" s="81"/>
      <c r="R77" s="81"/>
    </row>
    <row r="78" spans="1:18" s="82" customFormat="1" x14ac:dyDescent="0.25">
      <c r="A78" s="3"/>
      <c r="B78" s="65">
        <v>42</v>
      </c>
      <c r="C78" s="7"/>
      <c r="D78" s="4" t="s">
        <v>19</v>
      </c>
      <c r="E78" s="148">
        <v>0</v>
      </c>
      <c r="F78" s="148">
        <v>0</v>
      </c>
      <c r="G78" s="148">
        <v>15000</v>
      </c>
      <c r="H78" s="148">
        <v>0</v>
      </c>
      <c r="I78" s="163">
        <v>0</v>
      </c>
      <c r="J78" s="163">
        <v>0</v>
      </c>
      <c r="K78" s="81"/>
      <c r="L78" s="81"/>
      <c r="M78" s="81"/>
      <c r="N78" s="81"/>
      <c r="O78" s="81"/>
      <c r="P78" s="81"/>
      <c r="Q78" s="81"/>
      <c r="R78" s="81"/>
    </row>
    <row r="79" spans="1:18" s="82" customFormat="1" x14ac:dyDescent="0.25">
      <c r="A79" s="68"/>
      <c r="B79" s="69" t="s">
        <v>235</v>
      </c>
      <c r="C79" s="68"/>
      <c r="D79" s="332" t="s">
        <v>238</v>
      </c>
      <c r="E79" s="148">
        <v>61987.5</v>
      </c>
      <c r="F79" s="148">
        <f>E79/7.5345</f>
        <v>8227.1550866016314</v>
      </c>
      <c r="G79" s="148">
        <v>0</v>
      </c>
      <c r="H79" s="148">
        <v>0</v>
      </c>
      <c r="I79" s="163">
        <v>0</v>
      </c>
      <c r="J79" s="163">
        <v>0</v>
      </c>
      <c r="K79" s="81"/>
      <c r="L79" s="81"/>
      <c r="M79" s="81"/>
      <c r="N79" s="81"/>
      <c r="O79" s="81"/>
      <c r="P79" s="81"/>
      <c r="Q79" s="81"/>
      <c r="R79" s="81"/>
    </row>
    <row r="80" spans="1:18" s="82" customFormat="1" x14ac:dyDescent="0.25">
      <c r="A80" s="144"/>
      <c r="B80" s="143" t="s">
        <v>236</v>
      </c>
      <c r="C80" s="144"/>
      <c r="D80" s="145" t="s">
        <v>239</v>
      </c>
      <c r="E80" s="146">
        <v>61987.5</v>
      </c>
      <c r="F80" s="146">
        <f>E80/7.5345</f>
        <v>8227.1550866016314</v>
      </c>
      <c r="G80" s="146">
        <v>0</v>
      </c>
      <c r="H80" s="146">
        <v>0</v>
      </c>
      <c r="I80" s="153">
        <v>0</v>
      </c>
      <c r="J80" s="153">
        <v>0</v>
      </c>
      <c r="K80" s="81"/>
      <c r="L80" s="81"/>
      <c r="M80" s="81"/>
      <c r="N80" s="81"/>
      <c r="O80" s="81"/>
      <c r="P80" s="81"/>
      <c r="Q80" s="81"/>
      <c r="R80" s="81"/>
    </row>
    <row r="81" spans="1:18" s="82" customFormat="1" x14ac:dyDescent="0.25">
      <c r="A81" s="144"/>
      <c r="B81" s="143" t="s">
        <v>237</v>
      </c>
      <c r="C81" s="144"/>
      <c r="D81" s="145" t="s">
        <v>238</v>
      </c>
      <c r="E81" s="146">
        <v>61987.5</v>
      </c>
      <c r="F81" s="146">
        <f>E81/7.5345</f>
        <v>8227.1550866016314</v>
      </c>
      <c r="G81" s="146">
        <v>0</v>
      </c>
      <c r="H81" s="146">
        <v>0</v>
      </c>
      <c r="I81" s="153">
        <v>0</v>
      </c>
      <c r="J81" s="153">
        <v>0</v>
      </c>
      <c r="K81" s="81"/>
      <c r="L81" s="81"/>
      <c r="M81" s="81"/>
      <c r="N81" s="81"/>
      <c r="O81" s="81"/>
      <c r="P81" s="81"/>
      <c r="Q81" s="81"/>
      <c r="R81" s="81"/>
    </row>
    <row r="82" spans="1:18" s="82" customFormat="1" x14ac:dyDescent="0.25">
      <c r="A82" s="60"/>
      <c r="B82" s="66" t="s">
        <v>101</v>
      </c>
      <c r="C82" s="87"/>
      <c r="D82" s="160" t="s">
        <v>101</v>
      </c>
      <c r="E82" s="146" t="s">
        <v>101</v>
      </c>
      <c r="F82" s="146" t="s">
        <v>101</v>
      </c>
      <c r="G82" s="146"/>
      <c r="H82" s="146" t="s">
        <v>101</v>
      </c>
      <c r="I82" s="153" t="s">
        <v>101</v>
      </c>
      <c r="J82" s="152" t="s">
        <v>101</v>
      </c>
      <c r="K82" s="81"/>
      <c r="L82" s="81"/>
      <c r="M82" s="81"/>
      <c r="N82" s="81"/>
      <c r="O82" s="81"/>
      <c r="P82" s="81"/>
      <c r="Q82" s="81"/>
      <c r="R82" s="81"/>
    </row>
    <row r="83" spans="1:18" s="82" customFormat="1" x14ac:dyDescent="0.25">
      <c r="A83" s="289" t="s">
        <v>205</v>
      </c>
      <c r="B83" s="205"/>
      <c r="C83" s="262" t="s">
        <v>101</v>
      </c>
      <c r="D83" s="263" t="s">
        <v>231</v>
      </c>
      <c r="E83" s="264">
        <v>1304668.6000000001</v>
      </c>
      <c r="F83" s="264">
        <f>E83/7.5345</f>
        <v>173159.28064237841</v>
      </c>
      <c r="G83" s="264">
        <f>G77+G38</f>
        <v>155807.32</v>
      </c>
      <c r="H83" s="264">
        <v>71024.56</v>
      </c>
      <c r="I83" s="290">
        <f>H83/F83*100</f>
        <v>41.016894812981619</v>
      </c>
      <c r="J83" s="290">
        <f>H83/G83*100</f>
        <v>45.584867257841282</v>
      </c>
      <c r="K83" s="81"/>
      <c r="L83" s="81"/>
      <c r="M83" s="81"/>
      <c r="N83" s="81"/>
      <c r="O83" s="81"/>
      <c r="P83" s="81"/>
      <c r="Q83" s="81"/>
      <c r="R83" s="81"/>
    </row>
    <row r="84" spans="1:18" s="82" customFormat="1" x14ac:dyDescent="0.25">
      <c r="A84" s="211"/>
      <c r="B84" s="212"/>
      <c r="C84" s="213"/>
      <c r="D84" s="291"/>
      <c r="E84" s="292"/>
      <c r="F84" s="292"/>
      <c r="G84" s="292"/>
      <c r="H84" s="292"/>
      <c r="I84" s="293"/>
      <c r="J84" s="293"/>
      <c r="K84" s="81"/>
      <c r="L84" s="81"/>
      <c r="M84" s="81"/>
      <c r="N84" s="81"/>
      <c r="O84" s="81"/>
      <c r="P84" s="81"/>
      <c r="Q84" s="81"/>
      <c r="R84" s="81"/>
    </row>
    <row r="85" spans="1:18" s="82" customFormat="1" x14ac:dyDescent="0.25">
      <c r="A85" s="72"/>
      <c r="B85" s="161">
        <v>3</v>
      </c>
      <c r="C85" s="73"/>
      <c r="D85" s="260" t="s">
        <v>35</v>
      </c>
      <c r="E85" s="326">
        <v>618.45000000000005</v>
      </c>
      <c r="F85" s="326">
        <f>E85/7.5345</f>
        <v>82.08242086402548</v>
      </c>
      <c r="G85" s="326">
        <v>0</v>
      </c>
      <c r="H85" s="326">
        <v>0</v>
      </c>
      <c r="I85" s="331">
        <v>0</v>
      </c>
      <c r="J85" s="331">
        <v>0</v>
      </c>
      <c r="K85" s="81"/>
      <c r="L85" s="81"/>
      <c r="M85" s="81"/>
      <c r="N85" s="81"/>
      <c r="O85" s="81"/>
      <c r="P85" s="81"/>
      <c r="Q85" s="81"/>
      <c r="R85" s="81"/>
    </row>
    <row r="86" spans="1:18" s="82" customFormat="1" ht="15.75" customHeight="1" x14ac:dyDescent="0.25">
      <c r="A86" s="68"/>
      <c r="B86" s="69">
        <v>32</v>
      </c>
      <c r="C86" s="68"/>
      <c r="D86" s="332" t="s">
        <v>16</v>
      </c>
      <c r="E86" s="142">
        <v>618.45000000000005</v>
      </c>
      <c r="F86" s="142">
        <f>E86/7.5345</f>
        <v>82.08242086402548</v>
      </c>
      <c r="G86" s="142">
        <v>0</v>
      </c>
      <c r="H86" s="142">
        <v>0</v>
      </c>
      <c r="I86" s="152">
        <v>0</v>
      </c>
      <c r="J86" s="152">
        <v>0</v>
      </c>
      <c r="K86" s="81"/>
      <c r="L86" s="81"/>
      <c r="M86" s="81"/>
      <c r="N86" s="81"/>
      <c r="O86" s="81"/>
      <c r="P86" s="81"/>
      <c r="Q86" s="81"/>
      <c r="R86" s="81"/>
    </row>
    <row r="87" spans="1:18" s="82" customFormat="1" ht="15.75" customHeight="1" x14ac:dyDescent="0.25">
      <c r="A87" s="68"/>
      <c r="B87" s="374">
        <v>323</v>
      </c>
      <c r="C87" s="92"/>
      <c r="D87" s="270" t="s">
        <v>50</v>
      </c>
      <c r="E87" s="152">
        <v>618.45000000000005</v>
      </c>
      <c r="F87" s="152">
        <f>E87/7.534</f>
        <v>82.087868330236276</v>
      </c>
      <c r="G87" s="152">
        <v>0</v>
      </c>
      <c r="H87" s="152">
        <v>0</v>
      </c>
      <c r="I87" s="384">
        <v>0</v>
      </c>
      <c r="J87" s="384">
        <v>0</v>
      </c>
      <c r="K87" s="81"/>
      <c r="L87" s="81"/>
      <c r="M87" s="81"/>
      <c r="N87" s="81"/>
      <c r="O87" s="81"/>
      <c r="P87" s="81"/>
      <c r="Q87" s="81"/>
      <c r="R87" s="81"/>
    </row>
    <row r="88" spans="1:18" s="82" customFormat="1" ht="15.75" customHeight="1" x14ac:dyDescent="0.25">
      <c r="A88" s="60"/>
      <c r="B88" s="66">
        <v>3232</v>
      </c>
      <c r="C88" s="87"/>
      <c r="D88" s="63" t="s">
        <v>77</v>
      </c>
      <c r="E88" s="141">
        <v>618.45000000000005</v>
      </c>
      <c r="F88" s="141">
        <f>E88/7.5345</f>
        <v>82.08242086402548</v>
      </c>
      <c r="G88" s="141">
        <v>0</v>
      </c>
      <c r="H88" s="141">
        <v>0</v>
      </c>
      <c r="I88" s="141">
        <v>0</v>
      </c>
      <c r="J88" s="141">
        <v>0</v>
      </c>
      <c r="K88" s="81"/>
      <c r="L88" s="81"/>
      <c r="M88" s="81"/>
      <c r="N88" s="81"/>
      <c r="O88" s="81"/>
      <c r="P88" s="81"/>
      <c r="Q88" s="81"/>
      <c r="R88" s="81"/>
    </row>
    <row r="89" spans="1:18" s="82" customFormat="1" ht="15.75" customHeight="1" x14ac:dyDescent="0.25">
      <c r="A89" s="60"/>
      <c r="B89" s="66" t="s">
        <v>101</v>
      </c>
      <c r="C89" s="87"/>
      <c r="D89" s="63" t="s">
        <v>101</v>
      </c>
      <c r="E89" s="141" t="s">
        <v>101</v>
      </c>
      <c r="F89" s="141" t="s">
        <v>101</v>
      </c>
      <c r="G89" s="141"/>
      <c r="H89" s="141"/>
      <c r="I89" s="141" t="s">
        <v>101</v>
      </c>
      <c r="J89" s="141" t="s">
        <v>101</v>
      </c>
      <c r="K89" s="81"/>
      <c r="L89" s="81"/>
      <c r="M89" s="81"/>
      <c r="N89" s="81"/>
      <c r="O89" s="81"/>
      <c r="P89" s="81"/>
      <c r="Q89" s="81"/>
      <c r="R89" s="81"/>
    </row>
    <row r="90" spans="1:18" s="85" customFormat="1" x14ac:dyDescent="0.25">
      <c r="A90" s="289" t="s">
        <v>232</v>
      </c>
      <c r="B90" s="205"/>
      <c r="C90" s="262" t="s">
        <v>101</v>
      </c>
      <c r="D90" s="263" t="s">
        <v>131</v>
      </c>
      <c r="E90" s="264">
        <f>E85</f>
        <v>618.45000000000005</v>
      </c>
      <c r="F90" s="264">
        <f>E90/7.534</f>
        <v>82.087868330236276</v>
      </c>
      <c r="G90" s="264">
        <v>0</v>
      </c>
      <c r="H90" s="264">
        <v>0</v>
      </c>
      <c r="I90" s="290">
        <v>0</v>
      </c>
      <c r="J90" s="290">
        <v>0</v>
      </c>
      <c r="K90" s="84"/>
      <c r="L90" s="84"/>
      <c r="M90" s="84"/>
      <c r="N90" s="84"/>
      <c r="O90" s="84"/>
      <c r="P90" s="84"/>
      <c r="Q90" s="84"/>
      <c r="R90" s="84"/>
    </row>
    <row r="91" spans="1:18" s="85" customFormat="1" x14ac:dyDescent="0.25">
      <c r="A91" s="289"/>
      <c r="B91" s="205"/>
      <c r="C91" s="262"/>
      <c r="D91" s="325"/>
      <c r="E91" s="264"/>
      <c r="F91" s="264"/>
      <c r="G91" s="264"/>
      <c r="H91" s="264"/>
      <c r="I91" s="290"/>
      <c r="J91" s="330"/>
      <c r="K91" s="84"/>
      <c r="L91" s="84"/>
      <c r="M91" s="84"/>
      <c r="N91" s="84"/>
      <c r="O91" s="84"/>
      <c r="P91" s="84"/>
      <c r="Q91" s="84"/>
      <c r="R91" s="84"/>
    </row>
    <row r="92" spans="1:18" s="85" customFormat="1" x14ac:dyDescent="0.25">
      <c r="A92" s="72"/>
      <c r="B92" s="161">
        <v>3</v>
      </c>
      <c r="C92" s="73"/>
      <c r="D92" s="78" t="s">
        <v>35</v>
      </c>
      <c r="E92" s="164">
        <v>3526733.39</v>
      </c>
      <c r="F92" s="326">
        <f>E92/7.5345</f>
        <v>468077.96005043463</v>
      </c>
      <c r="G92" s="326">
        <v>438303.12</v>
      </c>
      <c r="H92" s="326">
        <v>260535.42</v>
      </c>
      <c r="I92" s="183">
        <f>H92/F92*100</f>
        <v>55.660689508202388</v>
      </c>
      <c r="J92" s="331">
        <f>H92/G92*100</f>
        <v>59.441835595420812</v>
      </c>
      <c r="K92" s="84"/>
      <c r="L92" s="84"/>
      <c r="M92" s="84"/>
      <c r="N92" s="84"/>
      <c r="O92" s="84"/>
      <c r="P92" s="84"/>
      <c r="Q92" s="84"/>
      <c r="R92" s="84"/>
    </row>
    <row r="93" spans="1:18" s="85" customFormat="1" x14ac:dyDescent="0.25">
      <c r="A93" s="72"/>
      <c r="B93" s="69">
        <v>31</v>
      </c>
      <c r="C93" s="68"/>
      <c r="D93" s="332" t="s">
        <v>15</v>
      </c>
      <c r="E93" s="164">
        <v>3173705.86</v>
      </c>
      <c r="F93" s="164">
        <f>E93/7.5345</f>
        <v>421223.154821156</v>
      </c>
      <c r="G93" s="326">
        <v>368356</v>
      </c>
      <c r="H93" s="326">
        <v>225310.96</v>
      </c>
      <c r="I93" s="183">
        <f>H93/F93*100</f>
        <v>53.489690065984888</v>
      </c>
      <c r="J93" s="331">
        <f>H93/G93*100</f>
        <v>61.166632279642521</v>
      </c>
      <c r="K93" s="84"/>
      <c r="L93" s="84"/>
      <c r="M93" s="84"/>
      <c r="N93" s="84"/>
      <c r="O93" s="84"/>
      <c r="P93" s="84"/>
      <c r="Q93" s="84"/>
      <c r="R93" s="84"/>
    </row>
    <row r="94" spans="1:18" s="85" customFormat="1" x14ac:dyDescent="0.25">
      <c r="A94" s="72"/>
      <c r="B94" s="69" t="s">
        <v>124</v>
      </c>
      <c r="C94" s="92"/>
      <c r="D94" s="270" t="s">
        <v>110</v>
      </c>
      <c r="E94" s="164">
        <v>2600259.4</v>
      </c>
      <c r="F94" s="164">
        <f>E94/7.5345</f>
        <v>345113.73017453047</v>
      </c>
      <c r="G94" s="326">
        <v>0</v>
      </c>
      <c r="H94" s="326">
        <v>184568.54</v>
      </c>
      <c r="I94" s="331">
        <f>H94/F94*100</f>
        <v>53.480497546898597</v>
      </c>
      <c r="J94" s="331">
        <v>0</v>
      </c>
      <c r="K94" s="84"/>
      <c r="L94" s="84"/>
      <c r="M94" s="84"/>
      <c r="N94" s="84"/>
      <c r="O94" s="84"/>
      <c r="P94" s="84"/>
      <c r="Q94" s="84"/>
      <c r="R94" s="84"/>
    </row>
    <row r="95" spans="1:18" s="85" customFormat="1" x14ac:dyDescent="0.25">
      <c r="A95" s="72"/>
      <c r="B95" s="369" t="s">
        <v>125</v>
      </c>
      <c r="C95" s="92"/>
      <c r="D95" s="370" t="s">
        <v>52</v>
      </c>
      <c r="E95" s="274">
        <v>2600259.4</v>
      </c>
      <c r="F95" s="274">
        <f>E95/7.5345</f>
        <v>345113.73017453047</v>
      </c>
      <c r="G95" s="371">
        <v>0</v>
      </c>
      <c r="H95" s="371">
        <v>184568.54</v>
      </c>
      <c r="I95" s="331">
        <f>H95/F95*100</f>
        <v>53.480497546898597</v>
      </c>
      <c r="J95" s="331">
        <v>0</v>
      </c>
      <c r="K95" s="84"/>
      <c r="L95" s="84"/>
      <c r="M95" s="84"/>
      <c r="N95" s="84"/>
      <c r="O95" s="84"/>
      <c r="P95" s="84"/>
      <c r="Q95" s="84"/>
      <c r="R95" s="84"/>
    </row>
    <row r="96" spans="1:18" s="85" customFormat="1" x14ac:dyDescent="0.25">
      <c r="A96" s="72"/>
      <c r="B96" s="372" t="s">
        <v>130</v>
      </c>
      <c r="C96" s="92"/>
      <c r="D96" s="228" t="s">
        <v>54</v>
      </c>
      <c r="E96" s="164">
        <v>144747.70000000001</v>
      </c>
      <c r="F96" s="164">
        <f>E96/7.534</f>
        <v>19212.596230422088</v>
      </c>
      <c r="G96" s="326">
        <v>0</v>
      </c>
      <c r="H96" s="326">
        <v>10468.549999999999</v>
      </c>
      <c r="I96" s="331">
        <f>H96/F96*100</f>
        <v>54.487950896629087</v>
      </c>
      <c r="J96" s="331">
        <v>0</v>
      </c>
      <c r="K96" s="84"/>
      <c r="L96" s="84"/>
      <c r="M96" s="84"/>
      <c r="N96" s="84"/>
      <c r="O96" s="84"/>
      <c r="P96" s="84"/>
      <c r="Q96" s="84"/>
      <c r="R96" s="84"/>
    </row>
    <row r="97" spans="1:18" s="85" customFormat="1" x14ac:dyDescent="0.25">
      <c r="A97" s="72"/>
      <c r="B97" s="369" t="s">
        <v>73</v>
      </c>
      <c r="C97" s="92"/>
      <c r="D97" s="370" t="s">
        <v>54</v>
      </c>
      <c r="E97" s="274">
        <v>144747.70000000001</v>
      </c>
      <c r="F97" s="274">
        <f>E97/7.5345</f>
        <v>19211.321255557767</v>
      </c>
      <c r="G97" s="371">
        <v>0</v>
      </c>
      <c r="H97" s="371">
        <v>10468.549999999999</v>
      </c>
      <c r="I97" s="373">
        <f>H97/F97*100</f>
        <v>54.491567033534906</v>
      </c>
      <c r="J97" s="331">
        <v>0</v>
      </c>
      <c r="K97" s="84"/>
      <c r="L97" s="84"/>
      <c r="M97" s="84"/>
      <c r="N97" s="84"/>
      <c r="O97" s="84"/>
      <c r="P97" s="84"/>
      <c r="Q97" s="84"/>
      <c r="R97" s="84"/>
    </row>
    <row r="98" spans="1:18" s="85" customFormat="1" x14ac:dyDescent="0.25">
      <c r="A98" s="72"/>
      <c r="B98" s="69">
        <v>313</v>
      </c>
      <c r="C98" s="68"/>
      <c r="D98" s="68" t="s">
        <v>53</v>
      </c>
      <c r="E98" s="164">
        <v>428698.76</v>
      </c>
      <c r="F98" s="164">
        <f>E98/7.5345</f>
        <v>56898.103391067751</v>
      </c>
      <c r="G98" s="326">
        <v>0</v>
      </c>
      <c r="H98" s="326">
        <v>30273.87</v>
      </c>
      <c r="I98" s="331">
        <f>H98/F98*100</f>
        <v>53.207168948890825</v>
      </c>
      <c r="J98" s="331">
        <v>0</v>
      </c>
      <c r="K98" s="84"/>
      <c r="L98" s="84"/>
      <c r="M98" s="84"/>
      <c r="N98" s="84"/>
      <c r="O98" s="84"/>
      <c r="P98" s="84"/>
      <c r="Q98" s="84"/>
      <c r="R98" s="84"/>
    </row>
    <row r="99" spans="1:18" s="85" customFormat="1" x14ac:dyDescent="0.25">
      <c r="A99" s="72"/>
      <c r="B99" s="369">
        <v>3132</v>
      </c>
      <c r="C99" s="347"/>
      <c r="D99" s="144" t="s">
        <v>69</v>
      </c>
      <c r="E99" s="274">
        <v>428698.76</v>
      </c>
      <c r="F99" s="274">
        <f>E99/7.5345</f>
        <v>56898.103391067751</v>
      </c>
      <c r="G99" s="326">
        <v>0</v>
      </c>
      <c r="H99" s="371">
        <v>30273.87</v>
      </c>
      <c r="I99" s="331">
        <f>H99/F99*100</f>
        <v>53.207168948890825</v>
      </c>
      <c r="J99" s="331">
        <v>0</v>
      </c>
      <c r="K99" s="84"/>
      <c r="L99" s="84"/>
      <c r="M99" s="84"/>
      <c r="N99" s="84"/>
      <c r="O99" s="84"/>
      <c r="P99" s="84"/>
      <c r="Q99" s="84"/>
      <c r="R99" s="84"/>
    </row>
    <row r="100" spans="1:18" s="85" customFormat="1" x14ac:dyDescent="0.25">
      <c r="A100" s="68"/>
      <c r="B100" s="69">
        <v>32</v>
      </c>
      <c r="C100" s="68"/>
      <c r="D100" s="332" t="s">
        <v>16</v>
      </c>
      <c r="E100" s="164">
        <v>342692.51</v>
      </c>
      <c r="F100" s="164">
        <f t="shared" ref="F100:F110" si="8">E100/7.534</f>
        <v>45486.130873374037</v>
      </c>
      <c r="G100" s="326">
        <v>69804.399999999994</v>
      </c>
      <c r="H100" s="326">
        <v>35084.06</v>
      </c>
      <c r="I100" s="331">
        <f>H100/F100*100</f>
        <v>77.131335038516013</v>
      </c>
      <c r="J100" s="331">
        <f>H100/G100*100</f>
        <v>50.260527989639627</v>
      </c>
      <c r="K100" s="84"/>
      <c r="L100" s="84"/>
      <c r="M100" s="84"/>
      <c r="N100" s="84"/>
      <c r="O100" s="84"/>
      <c r="P100" s="84"/>
      <c r="Q100" s="84"/>
      <c r="R100" s="84"/>
    </row>
    <row r="101" spans="1:18" s="85" customFormat="1" x14ac:dyDescent="0.25">
      <c r="A101" s="68"/>
      <c r="B101" s="374">
        <v>321</v>
      </c>
      <c r="C101" s="92"/>
      <c r="D101" s="270" t="s">
        <v>55</v>
      </c>
      <c r="E101" s="164">
        <v>284998.2</v>
      </c>
      <c r="F101" s="164">
        <f t="shared" si="8"/>
        <v>37828.271834350948</v>
      </c>
      <c r="G101" s="326">
        <v>0</v>
      </c>
      <c r="H101" s="326">
        <v>23447.67</v>
      </c>
      <c r="I101" s="331">
        <v>0</v>
      </c>
      <c r="J101" s="331">
        <v>0</v>
      </c>
      <c r="K101" s="84"/>
      <c r="L101" s="84"/>
      <c r="M101" s="84"/>
      <c r="N101" s="84"/>
      <c r="O101" s="84"/>
      <c r="P101" s="84"/>
      <c r="Q101" s="84"/>
      <c r="R101" s="84"/>
    </row>
    <row r="102" spans="1:18" s="85" customFormat="1" x14ac:dyDescent="0.25">
      <c r="A102" s="144"/>
      <c r="B102" s="375">
        <v>3211</v>
      </c>
      <c r="C102" s="376"/>
      <c r="D102" s="370" t="s">
        <v>70</v>
      </c>
      <c r="E102" s="274">
        <v>3300</v>
      </c>
      <c r="F102" s="274">
        <f t="shared" si="8"/>
        <v>438.01433501460048</v>
      </c>
      <c r="G102" s="326">
        <v>0</v>
      </c>
      <c r="H102" s="371">
        <v>0</v>
      </c>
      <c r="I102" s="331">
        <v>0</v>
      </c>
      <c r="J102" s="331">
        <v>0</v>
      </c>
      <c r="K102" s="84"/>
      <c r="L102" s="84"/>
      <c r="M102" s="84"/>
      <c r="N102" s="84"/>
      <c r="O102" s="84"/>
      <c r="P102" s="84"/>
      <c r="Q102" s="84"/>
      <c r="R102" s="84"/>
    </row>
    <row r="103" spans="1:18" s="85" customFormat="1" ht="28.8" x14ac:dyDescent="0.25">
      <c r="A103" s="347"/>
      <c r="B103" s="377" t="s">
        <v>71</v>
      </c>
      <c r="C103" s="349"/>
      <c r="D103" s="378" t="s">
        <v>59</v>
      </c>
      <c r="E103" s="274">
        <v>281698.2</v>
      </c>
      <c r="F103" s="274">
        <f t="shared" si="8"/>
        <v>37390.257499336345</v>
      </c>
      <c r="G103" s="326">
        <v>0</v>
      </c>
      <c r="H103" s="371">
        <v>23447.67</v>
      </c>
      <c r="I103" s="331">
        <v>0</v>
      </c>
      <c r="J103" s="331">
        <v>0</v>
      </c>
      <c r="K103" s="84"/>
      <c r="L103" s="84"/>
      <c r="M103" s="84"/>
      <c r="N103" s="84"/>
      <c r="O103" s="84"/>
      <c r="P103" s="84"/>
      <c r="Q103" s="84"/>
      <c r="R103" s="84"/>
    </row>
    <row r="104" spans="1:18" s="85" customFormat="1" x14ac:dyDescent="0.25">
      <c r="A104" s="347"/>
      <c r="B104" s="348">
        <v>322</v>
      </c>
      <c r="C104" s="349"/>
      <c r="D104" s="270" t="s">
        <v>56</v>
      </c>
      <c r="E104" s="164">
        <v>19919.419999999998</v>
      </c>
      <c r="F104" s="164">
        <f t="shared" si="8"/>
        <v>2643.9368197504646</v>
      </c>
      <c r="G104" s="326">
        <v>0</v>
      </c>
      <c r="H104" s="326">
        <f>H106+H107</f>
        <v>10638.78</v>
      </c>
      <c r="I104" s="331">
        <v>0</v>
      </c>
      <c r="J104" s="331">
        <v>0</v>
      </c>
      <c r="K104" s="84"/>
      <c r="L104" s="84"/>
      <c r="M104" s="84"/>
      <c r="N104" s="84"/>
      <c r="O104" s="84"/>
      <c r="P104" s="84"/>
      <c r="Q104" s="84"/>
      <c r="R104" s="84"/>
    </row>
    <row r="105" spans="1:18" s="85" customFormat="1" x14ac:dyDescent="0.25">
      <c r="A105" s="347"/>
      <c r="B105" s="375">
        <v>3211</v>
      </c>
      <c r="C105" s="349"/>
      <c r="D105" s="370" t="s">
        <v>60</v>
      </c>
      <c r="E105" s="274">
        <v>281.39</v>
      </c>
      <c r="F105" s="274">
        <f t="shared" si="8"/>
        <v>37.34934961507831</v>
      </c>
      <c r="G105" s="337">
        <v>0</v>
      </c>
      <c r="H105" s="337">
        <v>0</v>
      </c>
      <c r="I105" s="338">
        <v>0</v>
      </c>
      <c r="J105" s="338">
        <v>0</v>
      </c>
      <c r="K105" s="84"/>
      <c r="L105" s="84"/>
      <c r="M105" s="84"/>
      <c r="N105" s="84"/>
      <c r="O105" s="84"/>
      <c r="P105" s="84"/>
      <c r="Q105" s="84"/>
      <c r="R105" s="84"/>
    </row>
    <row r="106" spans="1:18" s="85" customFormat="1" x14ac:dyDescent="0.25">
      <c r="A106" s="347"/>
      <c r="B106" s="377">
        <v>3222</v>
      </c>
      <c r="C106" s="349"/>
      <c r="D106" s="379" t="s">
        <v>98</v>
      </c>
      <c r="E106" s="274">
        <v>5467.01</v>
      </c>
      <c r="F106" s="274">
        <f t="shared" si="8"/>
        <v>725.64507565702149</v>
      </c>
      <c r="G106" s="371">
        <v>0</v>
      </c>
      <c r="H106" s="371">
        <v>9459.19</v>
      </c>
      <c r="I106" s="331">
        <v>0</v>
      </c>
      <c r="J106" s="331">
        <v>0</v>
      </c>
      <c r="K106" s="84"/>
      <c r="L106" s="84"/>
      <c r="M106" s="84"/>
      <c r="N106" s="84"/>
      <c r="O106" s="84"/>
      <c r="P106" s="84"/>
      <c r="Q106" s="84"/>
      <c r="R106" s="84"/>
    </row>
    <row r="107" spans="1:18" s="85" customFormat="1" x14ac:dyDescent="0.25">
      <c r="A107" s="347"/>
      <c r="B107" s="377">
        <v>3225</v>
      </c>
      <c r="C107" s="349"/>
      <c r="D107" s="379" t="s">
        <v>103</v>
      </c>
      <c r="E107" s="274">
        <v>14339.79</v>
      </c>
      <c r="F107" s="274">
        <f t="shared" si="8"/>
        <v>1903.3435094239449</v>
      </c>
      <c r="G107" s="371">
        <v>0</v>
      </c>
      <c r="H107" s="371">
        <v>1179.5899999999999</v>
      </c>
      <c r="I107" s="331">
        <v>0</v>
      </c>
      <c r="J107" s="331">
        <v>0</v>
      </c>
      <c r="K107" s="84"/>
      <c r="L107" s="84"/>
      <c r="M107" s="84"/>
      <c r="N107" s="84"/>
      <c r="O107" s="84"/>
      <c r="P107" s="84"/>
      <c r="Q107" s="84"/>
      <c r="R107" s="84"/>
    </row>
    <row r="108" spans="1:18" s="85" customFormat="1" x14ac:dyDescent="0.25">
      <c r="A108" s="68"/>
      <c r="B108" s="374">
        <v>323</v>
      </c>
      <c r="C108" s="92"/>
      <c r="D108" s="270" t="s">
        <v>50</v>
      </c>
      <c r="E108" s="164">
        <v>8475</v>
      </c>
      <c r="F108" s="164">
        <f t="shared" si="8"/>
        <v>1124.9004512874967</v>
      </c>
      <c r="G108" s="326">
        <v>0</v>
      </c>
      <c r="H108" s="326">
        <f>H109</f>
        <v>0</v>
      </c>
      <c r="I108" s="331">
        <v>0</v>
      </c>
      <c r="J108" s="331">
        <v>0</v>
      </c>
      <c r="K108" s="84"/>
      <c r="L108" s="84"/>
      <c r="M108" s="84"/>
      <c r="N108" s="84"/>
      <c r="O108" s="84"/>
      <c r="P108" s="84"/>
      <c r="Q108" s="84"/>
      <c r="R108" s="84"/>
    </row>
    <row r="109" spans="1:18" s="85" customFormat="1" x14ac:dyDescent="0.25">
      <c r="A109" s="144"/>
      <c r="B109" s="375">
        <v>3231</v>
      </c>
      <c r="C109" s="376"/>
      <c r="D109" s="370" t="s">
        <v>75</v>
      </c>
      <c r="E109" s="274">
        <v>5625</v>
      </c>
      <c r="F109" s="274">
        <f t="shared" si="8"/>
        <v>746.61534377488715</v>
      </c>
      <c r="G109" s="371">
        <v>0</v>
      </c>
      <c r="H109" s="371">
        <v>0</v>
      </c>
      <c r="I109" s="373">
        <v>0</v>
      </c>
      <c r="J109" s="373">
        <v>0</v>
      </c>
      <c r="K109" s="84"/>
      <c r="L109" s="84"/>
      <c r="M109" s="84"/>
      <c r="N109" s="84"/>
      <c r="O109" s="84"/>
      <c r="P109" s="84"/>
      <c r="Q109" s="84"/>
      <c r="R109" s="84"/>
    </row>
    <row r="110" spans="1:18" s="85" customFormat="1" x14ac:dyDescent="0.25">
      <c r="A110" s="347"/>
      <c r="B110" s="377">
        <v>3236</v>
      </c>
      <c r="C110" s="349"/>
      <c r="D110" s="370" t="s">
        <v>61</v>
      </c>
      <c r="E110" s="274">
        <v>3850</v>
      </c>
      <c r="F110" s="274">
        <f t="shared" si="8"/>
        <v>511.01672418370055</v>
      </c>
      <c r="G110" s="371">
        <v>0</v>
      </c>
      <c r="H110" s="371">
        <v>0</v>
      </c>
      <c r="I110" s="373">
        <v>0</v>
      </c>
      <c r="J110" s="373">
        <v>0</v>
      </c>
      <c r="K110" s="84"/>
      <c r="L110" s="84"/>
      <c r="M110" s="84"/>
      <c r="N110" s="84"/>
      <c r="O110" s="84"/>
      <c r="P110" s="84"/>
      <c r="Q110" s="84"/>
      <c r="R110" s="84"/>
    </row>
    <row r="111" spans="1:18" s="85" customFormat="1" x14ac:dyDescent="0.25">
      <c r="A111" s="347"/>
      <c r="B111" s="377">
        <v>3237</v>
      </c>
      <c r="C111" s="349"/>
      <c r="D111" s="370" t="s">
        <v>129</v>
      </c>
      <c r="E111" s="274">
        <v>0</v>
      </c>
      <c r="F111" s="274">
        <f t="shared" ref="F111:F120" si="9">E111/7.5345</f>
        <v>0</v>
      </c>
      <c r="G111" s="371">
        <v>0</v>
      </c>
      <c r="H111" s="371">
        <v>0</v>
      </c>
      <c r="I111" s="373">
        <v>0</v>
      </c>
      <c r="J111" s="373">
        <v>0</v>
      </c>
      <c r="K111" s="84"/>
      <c r="L111" s="84"/>
      <c r="M111" s="84"/>
      <c r="N111" s="84"/>
      <c r="O111" s="84"/>
      <c r="P111" s="84"/>
      <c r="Q111" s="84"/>
      <c r="R111" s="84"/>
    </row>
    <row r="112" spans="1:18" s="85" customFormat="1" x14ac:dyDescent="0.25">
      <c r="A112" s="68"/>
      <c r="B112" s="374">
        <v>329</v>
      </c>
      <c r="C112" s="92"/>
      <c r="D112" s="270" t="s">
        <v>57</v>
      </c>
      <c r="E112" s="164">
        <v>29299.89</v>
      </c>
      <c r="F112" s="164">
        <f t="shared" si="9"/>
        <v>3888.7636870396173</v>
      </c>
      <c r="G112" s="326">
        <v>0</v>
      </c>
      <c r="H112" s="326">
        <v>997.61</v>
      </c>
      <c r="I112" s="331">
        <v>0</v>
      </c>
      <c r="J112" s="331">
        <v>0</v>
      </c>
      <c r="K112" s="84"/>
      <c r="L112" s="84"/>
      <c r="M112" s="84"/>
      <c r="N112" s="84"/>
      <c r="O112" s="84"/>
      <c r="P112" s="84"/>
      <c r="Q112" s="84"/>
      <c r="R112" s="84"/>
    </row>
    <row r="113" spans="1:18" s="85" customFormat="1" x14ac:dyDescent="0.25">
      <c r="A113" s="347"/>
      <c r="B113" s="377">
        <v>3295</v>
      </c>
      <c r="C113" s="349"/>
      <c r="D113" s="378" t="s">
        <v>132</v>
      </c>
      <c r="E113" s="274">
        <v>29299.89</v>
      </c>
      <c r="F113" s="274">
        <f t="shared" si="9"/>
        <v>3888.7636870396173</v>
      </c>
      <c r="G113" s="326">
        <v>0</v>
      </c>
      <c r="H113" s="371">
        <v>997.61</v>
      </c>
      <c r="I113" s="331">
        <v>0</v>
      </c>
      <c r="J113" s="331">
        <v>0</v>
      </c>
      <c r="K113" s="84"/>
      <c r="L113" s="84"/>
      <c r="M113" s="84"/>
      <c r="N113" s="84"/>
      <c r="O113" s="84"/>
      <c r="P113" s="84"/>
      <c r="Q113" s="84"/>
      <c r="R113" s="84"/>
    </row>
    <row r="114" spans="1:18" s="85" customFormat="1" x14ac:dyDescent="0.25">
      <c r="A114" s="347"/>
      <c r="B114" s="377">
        <v>3239</v>
      </c>
      <c r="C114" s="349"/>
      <c r="D114" s="378" t="s">
        <v>222</v>
      </c>
      <c r="E114" s="274">
        <v>3250</v>
      </c>
      <c r="F114" s="274">
        <f>E114/7.5345</f>
        <v>431.34912734753465</v>
      </c>
      <c r="G114" s="337">
        <v>0</v>
      </c>
      <c r="H114" s="337">
        <v>0</v>
      </c>
      <c r="I114" s="338">
        <v>0</v>
      </c>
      <c r="J114" s="338">
        <v>0</v>
      </c>
      <c r="K114" s="84"/>
      <c r="L114" s="84"/>
      <c r="M114" s="84"/>
      <c r="N114" s="84"/>
      <c r="O114" s="84"/>
      <c r="P114" s="84"/>
      <c r="Q114" s="84"/>
      <c r="R114" s="84"/>
    </row>
    <row r="115" spans="1:18" s="85" customFormat="1" x14ac:dyDescent="0.25">
      <c r="A115" s="347"/>
      <c r="B115" s="377">
        <v>343</v>
      </c>
      <c r="C115" s="349"/>
      <c r="D115" s="379" t="s">
        <v>58</v>
      </c>
      <c r="E115" s="274">
        <v>10335.02</v>
      </c>
      <c r="F115" s="274">
        <f t="shared" si="9"/>
        <v>1371.6928794213286</v>
      </c>
      <c r="G115" s="371">
        <v>0</v>
      </c>
      <c r="H115" s="371">
        <v>0</v>
      </c>
      <c r="I115" s="373">
        <v>0</v>
      </c>
      <c r="J115" s="373">
        <v>0</v>
      </c>
      <c r="K115" s="84"/>
      <c r="L115" s="84"/>
      <c r="M115" s="84"/>
      <c r="N115" s="84"/>
      <c r="O115" s="84"/>
      <c r="P115" s="84"/>
      <c r="Q115" s="84"/>
      <c r="R115" s="84"/>
    </row>
    <row r="116" spans="1:18" s="85" customFormat="1" x14ac:dyDescent="0.25">
      <c r="A116" s="347"/>
      <c r="B116" s="377">
        <v>3433</v>
      </c>
      <c r="C116" s="349"/>
      <c r="D116" s="379" t="s">
        <v>134</v>
      </c>
      <c r="E116" s="274">
        <v>10335.02</v>
      </c>
      <c r="F116" s="274">
        <f t="shared" si="9"/>
        <v>1371.6928794213286</v>
      </c>
      <c r="G116" s="371">
        <v>0</v>
      </c>
      <c r="H116" s="371">
        <v>0</v>
      </c>
      <c r="I116" s="373">
        <v>0</v>
      </c>
      <c r="J116" s="373">
        <v>0</v>
      </c>
      <c r="K116" s="84"/>
      <c r="L116" s="84"/>
      <c r="M116" s="84"/>
      <c r="N116" s="84"/>
      <c r="O116" s="84"/>
      <c r="P116" s="84"/>
      <c r="Q116" s="84"/>
      <c r="R116" s="84"/>
    </row>
    <row r="117" spans="1:18" s="85" customFormat="1" x14ac:dyDescent="0.25">
      <c r="A117" s="380"/>
      <c r="B117" s="348">
        <v>38</v>
      </c>
      <c r="C117" s="381"/>
      <c r="D117" s="382" t="s">
        <v>119</v>
      </c>
      <c r="E117" s="334">
        <v>0</v>
      </c>
      <c r="F117" s="334">
        <f t="shared" si="9"/>
        <v>0</v>
      </c>
      <c r="G117" s="326">
        <v>142.72</v>
      </c>
      <c r="H117" s="326">
        <v>140.4</v>
      </c>
      <c r="I117" s="331">
        <f>H117/G117*100</f>
        <v>98.374439461883412</v>
      </c>
      <c r="J117" s="331">
        <f>H117/G117*100</f>
        <v>98.374439461883412</v>
      </c>
      <c r="K117" s="84"/>
      <c r="L117" s="84"/>
      <c r="M117" s="84"/>
      <c r="N117" s="84"/>
      <c r="O117" s="84"/>
      <c r="P117" s="84"/>
      <c r="Q117" s="84"/>
      <c r="R117" s="84"/>
    </row>
    <row r="118" spans="1:18" s="85" customFormat="1" x14ac:dyDescent="0.25">
      <c r="A118" s="347"/>
      <c r="B118" s="377">
        <v>381</v>
      </c>
      <c r="C118" s="349"/>
      <c r="D118" s="379" t="s">
        <v>119</v>
      </c>
      <c r="E118" s="274">
        <v>0</v>
      </c>
      <c r="F118" s="274">
        <f t="shared" si="9"/>
        <v>0</v>
      </c>
      <c r="G118" s="371">
        <v>0</v>
      </c>
      <c r="H118" s="371">
        <v>140.4</v>
      </c>
      <c r="I118" s="373">
        <v>0</v>
      </c>
      <c r="J118" s="373">
        <v>0</v>
      </c>
      <c r="K118" s="84"/>
      <c r="L118" s="84"/>
      <c r="M118" s="84"/>
      <c r="N118" s="84"/>
      <c r="O118" s="84"/>
      <c r="P118" s="84"/>
      <c r="Q118" s="84"/>
      <c r="R118" s="84"/>
    </row>
    <row r="119" spans="1:18" s="85" customFormat="1" x14ac:dyDescent="0.25">
      <c r="A119" s="347"/>
      <c r="B119" s="377">
        <v>3812</v>
      </c>
      <c r="C119" s="349"/>
      <c r="D119" s="379" t="s">
        <v>120</v>
      </c>
      <c r="E119" s="274">
        <v>0</v>
      </c>
      <c r="F119" s="274">
        <f t="shared" si="9"/>
        <v>0</v>
      </c>
      <c r="G119" s="371">
        <v>0</v>
      </c>
      <c r="H119" s="371">
        <v>140.4</v>
      </c>
      <c r="I119" s="373">
        <v>0</v>
      </c>
      <c r="J119" s="373">
        <v>0</v>
      </c>
      <c r="K119" s="84"/>
      <c r="L119" s="84"/>
      <c r="M119" s="84"/>
      <c r="N119" s="84"/>
      <c r="O119" s="84"/>
      <c r="P119" s="84"/>
      <c r="Q119" s="84"/>
      <c r="R119" s="84"/>
    </row>
    <row r="120" spans="1:18" s="85" customFormat="1" x14ac:dyDescent="0.25">
      <c r="A120" s="380"/>
      <c r="B120" s="383">
        <v>4</v>
      </c>
      <c r="C120" s="349"/>
      <c r="D120" s="332" t="s">
        <v>19</v>
      </c>
      <c r="E120" s="164">
        <v>23274.34</v>
      </c>
      <c r="F120" s="164">
        <f t="shared" si="9"/>
        <v>3089.0357687968676</v>
      </c>
      <c r="G120" s="326">
        <v>10619</v>
      </c>
      <c r="H120" s="326">
        <v>0</v>
      </c>
      <c r="I120" s="331">
        <v>0</v>
      </c>
      <c r="J120" s="331">
        <v>0</v>
      </c>
      <c r="K120" s="84"/>
      <c r="L120" s="84"/>
      <c r="M120" s="84"/>
      <c r="N120" s="84"/>
      <c r="O120" s="84"/>
      <c r="P120" s="84"/>
      <c r="Q120" s="84"/>
      <c r="R120" s="84"/>
    </row>
    <row r="121" spans="1:18" s="85" customFormat="1" ht="15.6" x14ac:dyDescent="0.25">
      <c r="A121" s="60"/>
      <c r="B121" s="66">
        <v>42</v>
      </c>
      <c r="C121" s="87"/>
      <c r="D121" s="123" t="s">
        <v>123</v>
      </c>
      <c r="E121" s="149">
        <v>23274.34</v>
      </c>
      <c r="F121" s="149">
        <f>E121/7.534</f>
        <v>3089.2407751526416</v>
      </c>
      <c r="G121" s="327">
        <v>10619</v>
      </c>
      <c r="H121" s="327">
        <v>0</v>
      </c>
      <c r="I121" s="328">
        <v>0</v>
      </c>
      <c r="J121" s="328">
        <v>0</v>
      </c>
      <c r="K121" s="84"/>
      <c r="L121" s="84"/>
      <c r="M121" s="84"/>
      <c r="N121" s="84"/>
      <c r="O121" s="84"/>
      <c r="P121" s="84"/>
      <c r="Q121" s="84"/>
      <c r="R121" s="84"/>
    </row>
    <row r="122" spans="1:18" s="85" customFormat="1" ht="15.6" x14ac:dyDescent="0.25">
      <c r="A122" s="60"/>
      <c r="B122" s="66" t="s">
        <v>101</v>
      </c>
      <c r="C122" s="87"/>
      <c r="D122" s="130" t="s">
        <v>101</v>
      </c>
      <c r="E122" s="149" t="s">
        <v>101</v>
      </c>
      <c r="F122" s="149" t="s">
        <v>101</v>
      </c>
      <c r="G122" s="327"/>
      <c r="H122" s="327" t="s">
        <v>101</v>
      </c>
      <c r="I122" s="328" t="s">
        <v>101</v>
      </c>
      <c r="J122" s="328" t="s">
        <v>101</v>
      </c>
      <c r="K122" s="84"/>
      <c r="L122" s="84"/>
      <c r="M122" s="84"/>
      <c r="N122" s="84"/>
      <c r="O122" s="84"/>
      <c r="P122" s="84"/>
      <c r="Q122" s="84"/>
      <c r="R122" s="84"/>
    </row>
    <row r="123" spans="1:18" s="85" customFormat="1" ht="13.95" customHeight="1" x14ac:dyDescent="0.25">
      <c r="A123" s="289" t="s">
        <v>201</v>
      </c>
      <c r="B123" s="205"/>
      <c r="C123" s="262" t="s">
        <v>101</v>
      </c>
      <c r="D123" s="263" t="s">
        <v>241</v>
      </c>
      <c r="E123" s="264">
        <v>3554539.12</v>
      </c>
      <c r="F123" s="264">
        <f>E123/7.5345</f>
        <v>471768.41462605348</v>
      </c>
      <c r="G123" s="329">
        <f>G120+G92</f>
        <v>448922.12</v>
      </c>
      <c r="H123" s="329">
        <v>260535.42</v>
      </c>
      <c r="I123" s="330">
        <f>H123/F123*100</f>
        <v>55.225278319345108</v>
      </c>
      <c r="J123" s="330">
        <f t="shared" si="5"/>
        <v>58.035772440885737</v>
      </c>
      <c r="K123" s="84"/>
      <c r="L123" s="84"/>
      <c r="M123" s="84"/>
      <c r="N123" s="84"/>
      <c r="O123" s="84"/>
      <c r="P123" s="84"/>
      <c r="Q123" s="84"/>
      <c r="R123" s="84"/>
    </row>
    <row r="124" spans="1:18" s="85" customFormat="1" ht="13.95" customHeight="1" x14ac:dyDescent="0.25">
      <c r="A124" s="335"/>
      <c r="B124" s="161">
        <v>3</v>
      </c>
      <c r="C124" s="267"/>
      <c r="D124" s="260" t="s">
        <v>35</v>
      </c>
      <c r="E124" s="164">
        <v>4665.99</v>
      </c>
      <c r="F124" s="164">
        <f>E124/7.5345</f>
        <v>619.28329683456093</v>
      </c>
      <c r="G124" s="326">
        <v>1868.85</v>
      </c>
      <c r="H124" s="326">
        <f>H127+H131+H133</f>
        <v>1243.5900000000001</v>
      </c>
      <c r="I124" s="331">
        <v>0</v>
      </c>
      <c r="J124" s="331">
        <f>H124/G124*100</f>
        <v>66.54306124087006</v>
      </c>
      <c r="K124" s="84"/>
      <c r="L124" s="84"/>
      <c r="M124" s="84"/>
      <c r="N124" s="84"/>
      <c r="O124" s="84"/>
      <c r="P124" s="84"/>
      <c r="Q124" s="84"/>
      <c r="R124" s="84"/>
    </row>
    <row r="125" spans="1:18" s="85" customFormat="1" ht="13.95" customHeight="1" x14ac:dyDescent="0.25">
      <c r="A125" s="336"/>
      <c r="B125" s="174">
        <v>31</v>
      </c>
      <c r="C125" s="267"/>
      <c r="D125" s="268" t="s">
        <v>15</v>
      </c>
      <c r="E125" s="164">
        <v>0</v>
      </c>
      <c r="F125" s="164">
        <v>0</v>
      </c>
      <c r="G125" s="326">
        <v>1300</v>
      </c>
      <c r="H125" s="326">
        <v>0</v>
      </c>
      <c r="I125" s="331">
        <v>0</v>
      </c>
      <c r="J125" s="331">
        <v>0</v>
      </c>
      <c r="K125" s="84"/>
      <c r="L125" s="84"/>
      <c r="M125" s="84"/>
      <c r="N125" s="84"/>
      <c r="O125" s="84"/>
      <c r="P125" s="84"/>
      <c r="Q125" s="84"/>
      <c r="R125" s="84"/>
    </row>
    <row r="126" spans="1:18" s="85" customFormat="1" ht="13.95" customHeight="1" x14ac:dyDescent="0.25">
      <c r="A126" s="339"/>
      <c r="B126" s="340">
        <v>32</v>
      </c>
      <c r="C126" s="341"/>
      <c r="D126" s="342" t="s">
        <v>16</v>
      </c>
      <c r="E126" s="334">
        <v>4665.99</v>
      </c>
      <c r="F126" s="334">
        <f>E126/7.5345</f>
        <v>619.28329683456093</v>
      </c>
      <c r="G126" s="343">
        <v>567.95000000000005</v>
      </c>
      <c r="H126" s="343">
        <v>0</v>
      </c>
      <c r="I126" s="344">
        <v>0</v>
      </c>
      <c r="J126" s="344">
        <v>0</v>
      </c>
      <c r="K126" s="84"/>
      <c r="L126" s="84"/>
      <c r="M126" s="84"/>
      <c r="N126" s="84"/>
      <c r="O126" s="84"/>
      <c r="P126" s="84"/>
      <c r="Q126" s="84"/>
      <c r="R126" s="84"/>
    </row>
    <row r="127" spans="1:18" s="85" customFormat="1" ht="13.95" customHeight="1" x14ac:dyDescent="0.25">
      <c r="A127" s="336"/>
      <c r="B127" s="174">
        <v>321</v>
      </c>
      <c r="C127" s="272"/>
      <c r="D127" s="273" t="s">
        <v>55</v>
      </c>
      <c r="E127" s="274">
        <v>0</v>
      </c>
      <c r="F127" s="274">
        <v>0</v>
      </c>
      <c r="G127" s="337">
        <v>0</v>
      </c>
      <c r="H127" s="337">
        <v>1181.3900000000001</v>
      </c>
      <c r="I127" s="338">
        <v>0</v>
      </c>
      <c r="J127" s="338">
        <v>0</v>
      </c>
      <c r="K127" s="84"/>
      <c r="L127" s="84"/>
      <c r="M127" s="84"/>
      <c r="N127" s="84"/>
      <c r="O127" s="84"/>
      <c r="P127" s="84"/>
      <c r="Q127" s="84"/>
      <c r="R127" s="84"/>
    </row>
    <row r="128" spans="1:18" s="85" customFormat="1" ht="13.95" customHeight="1" x14ac:dyDescent="0.25">
      <c r="A128" s="336"/>
      <c r="B128" s="174">
        <v>3211</v>
      </c>
      <c r="C128" s="272"/>
      <c r="D128" s="273" t="s">
        <v>70</v>
      </c>
      <c r="E128" s="274">
        <v>0</v>
      </c>
      <c r="F128" s="274">
        <v>0</v>
      </c>
      <c r="G128" s="337">
        <v>0</v>
      </c>
      <c r="H128" s="337">
        <v>559.26</v>
      </c>
      <c r="I128" s="338">
        <v>0</v>
      </c>
      <c r="J128" s="338">
        <v>0</v>
      </c>
      <c r="K128" s="84"/>
      <c r="L128" s="84"/>
      <c r="M128" s="84"/>
      <c r="N128" s="84"/>
      <c r="O128" s="84"/>
      <c r="P128" s="84"/>
      <c r="Q128" s="84"/>
      <c r="R128" s="84"/>
    </row>
    <row r="129" spans="1:18" s="85" customFormat="1" ht="13.95" customHeight="1" x14ac:dyDescent="0.25">
      <c r="A129" s="336"/>
      <c r="B129" s="174">
        <v>3213</v>
      </c>
      <c r="C129" s="272"/>
      <c r="D129" s="273" t="s">
        <v>148</v>
      </c>
      <c r="E129" s="274">
        <v>0</v>
      </c>
      <c r="F129" s="274">
        <v>0</v>
      </c>
      <c r="G129" s="337">
        <v>0</v>
      </c>
      <c r="H129" s="337">
        <v>622.13</v>
      </c>
      <c r="I129" s="338">
        <v>0</v>
      </c>
      <c r="J129" s="338">
        <v>0</v>
      </c>
      <c r="K129" s="84"/>
      <c r="L129" s="84"/>
      <c r="M129" s="84"/>
      <c r="N129" s="84"/>
      <c r="O129" s="84"/>
      <c r="P129" s="84"/>
      <c r="Q129" s="84"/>
      <c r="R129" s="84"/>
    </row>
    <row r="130" spans="1:18" s="85" customFormat="1" ht="13.95" customHeight="1" x14ac:dyDescent="0.25">
      <c r="A130" s="339"/>
      <c r="B130" s="340">
        <v>322</v>
      </c>
      <c r="C130" s="341"/>
      <c r="D130" s="342" t="s">
        <v>56</v>
      </c>
      <c r="E130" s="334">
        <v>4665.99</v>
      </c>
      <c r="F130" s="334">
        <f>E131/7.5345</f>
        <v>619.28329683456093</v>
      </c>
      <c r="G130" s="343">
        <v>0</v>
      </c>
      <c r="H130" s="343">
        <v>8.65</v>
      </c>
      <c r="I130" s="344">
        <v>0</v>
      </c>
      <c r="J130" s="344">
        <v>0</v>
      </c>
      <c r="K130" s="84"/>
      <c r="L130" s="84"/>
      <c r="M130" s="84"/>
      <c r="N130" s="84"/>
      <c r="O130" s="84"/>
      <c r="P130" s="84"/>
      <c r="Q130" s="84"/>
      <c r="R130" s="84"/>
    </row>
    <row r="131" spans="1:18" s="85" customFormat="1" ht="13.95" customHeight="1" x14ac:dyDescent="0.25">
      <c r="A131" s="336"/>
      <c r="B131" s="174">
        <v>3221</v>
      </c>
      <c r="C131" s="272"/>
      <c r="D131" s="273" t="s">
        <v>60</v>
      </c>
      <c r="E131" s="274">
        <v>4665.99</v>
      </c>
      <c r="F131" s="274">
        <f>F130</f>
        <v>619.28329683456093</v>
      </c>
      <c r="G131" s="274">
        <v>0</v>
      </c>
      <c r="H131" s="274">
        <v>8.65</v>
      </c>
      <c r="I131" s="153">
        <v>0</v>
      </c>
      <c r="J131" s="153">
        <v>0</v>
      </c>
      <c r="K131" s="84"/>
      <c r="L131" s="84"/>
      <c r="M131" s="84"/>
      <c r="N131" s="84"/>
      <c r="O131" s="84"/>
      <c r="P131" s="84"/>
      <c r="Q131" s="84"/>
      <c r="R131" s="84"/>
    </row>
    <row r="132" spans="1:18" s="85" customFormat="1" ht="13.95" customHeight="1" x14ac:dyDescent="0.25">
      <c r="A132" s="339"/>
      <c r="B132" s="340">
        <v>329</v>
      </c>
      <c r="C132" s="341"/>
      <c r="D132" s="345" t="s">
        <v>57</v>
      </c>
      <c r="E132" s="334">
        <v>0</v>
      </c>
      <c r="F132" s="334">
        <v>0</v>
      </c>
      <c r="G132" s="334">
        <v>0</v>
      </c>
      <c r="H132" s="334">
        <v>53.55</v>
      </c>
      <c r="I132" s="163">
        <v>0</v>
      </c>
      <c r="J132" s="163">
        <v>0</v>
      </c>
      <c r="K132" s="84"/>
      <c r="L132" s="84"/>
      <c r="M132" s="84"/>
      <c r="N132" s="84"/>
      <c r="O132" s="84"/>
      <c r="P132" s="84"/>
      <c r="Q132" s="84"/>
      <c r="R132" s="84"/>
    </row>
    <row r="133" spans="1:18" s="85" customFormat="1" ht="13.95" customHeight="1" x14ac:dyDescent="0.25">
      <c r="A133" s="336"/>
      <c r="B133" s="174">
        <v>3299</v>
      </c>
      <c r="C133" s="272"/>
      <c r="D133" s="346" t="s">
        <v>57</v>
      </c>
      <c r="E133" s="274">
        <v>0</v>
      </c>
      <c r="F133" s="274">
        <v>0</v>
      </c>
      <c r="G133" s="274">
        <v>0</v>
      </c>
      <c r="H133" s="274">
        <v>53.55</v>
      </c>
      <c r="I133" s="153">
        <v>0</v>
      </c>
      <c r="J133" s="153">
        <v>0</v>
      </c>
      <c r="K133" s="84"/>
      <c r="L133" s="84"/>
      <c r="M133" s="84"/>
      <c r="N133" s="84"/>
      <c r="O133" s="84"/>
      <c r="P133" s="84"/>
      <c r="Q133" s="84"/>
      <c r="R133" s="84"/>
    </row>
    <row r="134" spans="1:18" s="85" customFormat="1" ht="13.95" customHeight="1" x14ac:dyDescent="0.25">
      <c r="A134" s="335"/>
      <c r="B134" s="168"/>
      <c r="C134" s="267"/>
      <c r="D134" s="268"/>
      <c r="E134" s="164"/>
      <c r="F134" s="164"/>
      <c r="G134" s="164"/>
      <c r="H134" s="164"/>
      <c r="I134" s="152"/>
      <c r="J134" s="152"/>
      <c r="K134" s="84"/>
      <c r="L134" s="84"/>
      <c r="M134" s="84"/>
      <c r="N134" s="84"/>
      <c r="O134" s="84"/>
      <c r="P134" s="84"/>
      <c r="Q134" s="84"/>
      <c r="R134" s="84"/>
    </row>
    <row r="135" spans="1:18" s="85" customFormat="1" ht="13.95" customHeight="1" x14ac:dyDescent="0.25">
      <c r="A135" s="289" t="s">
        <v>199</v>
      </c>
      <c r="B135" s="205"/>
      <c r="C135" s="262"/>
      <c r="D135" s="263" t="s">
        <v>243</v>
      </c>
      <c r="E135" s="264">
        <f>E124</f>
        <v>4665.99</v>
      </c>
      <c r="F135" s="264">
        <f>F130</f>
        <v>619.28329683456093</v>
      </c>
      <c r="G135" s="264">
        <f>G124</f>
        <v>1868.85</v>
      </c>
      <c r="H135" s="264">
        <f>H124</f>
        <v>1243.5900000000001</v>
      </c>
      <c r="I135" s="290">
        <v>0</v>
      </c>
      <c r="J135" s="290">
        <f>H135/G135*100</f>
        <v>66.54306124087006</v>
      </c>
      <c r="K135" s="84"/>
      <c r="L135" s="84"/>
      <c r="M135" s="84"/>
      <c r="N135" s="84"/>
      <c r="O135" s="84"/>
      <c r="P135" s="84"/>
      <c r="Q135" s="84"/>
      <c r="R135" s="84"/>
    </row>
    <row r="136" spans="1:18" s="82" customFormat="1" x14ac:dyDescent="0.25">
      <c r="A136" s="3">
        <v>4</v>
      </c>
      <c r="B136" s="65"/>
      <c r="C136" s="7"/>
      <c r="D136" s="4" t="s">
        <v>19</v>
      </c>
      <c r="E136" s="164">
        <v>1620</v>
      </c>
      <c r="F136" s="164">
        <f>E136/7.5345</f>
        <v>215.01094963169419</v>
      </c>
      <c r="G136" s="164">
        <v>1800</v>
      </c>
      <c r="H136" s="164">
        <v>0</v>
      </c>
      <c r="I136" s="182">
        <v>0</v>
      </c>
      <c r="J136" s="182">
        <v>0</v>
      </c>
      <c r="K136" s="81"/>
      <c r="L136" s="81"/>
      <c r="M136" s="81"/>
      <c r="N136" s="81"/>
      <c r="O136" s="81"/>
      <c r="P136" s="81"/>
      <c r="Q136" s="81"/>
      <c r="R136" s="81"/>
    </row>
    <row r="137" spans="1:18" s="82" customFormat="1" x14ac:dyDescent="0.25">
      <c r="A137" s="68"/>
      <c r="B137" s="69">
        <v>42</v>
      </c>
      <c r="C137" s="68"/>
      <c r="D137" s="332" t="s">
        <v>17</v>
      </c>
      <c r="E137" s="164">
        <v>1620</v>
      </c>
      <c r="F137" s="164">
        <f>E137/7.5345</f>
        <v>215.01094963169419</v>
      </c>
      <c r="G137" s="164">
        <v>1800</v>
      </c>
      <c r="H137" s="164">
        <v>0</v>
      </c>
      <c r="I137" s="182">
        <v>0</v>
      </c>
      <c r="J137" s="182">
        <v>0</v>
      </c>
      <c r="K137" s="81"/>
      <c r="L137" s="81"/>
      <c r="M137" s="81"/>
      <c r="N137" s="81"/>
      <c r="O137" s="81"/>
      <c r="P137" s="81"/>
      <c r="Q137" s="81"/>
      <c r="R137" s="81"/>
    </row>
    <row r="138" spans="1:18" s="82" customFormat="1" x14ac:dyDescent="0.25">
      <c r="A138" s="60"/>
      <c r="B138" s="57">
        <v>422</v>
      </c>
      <c r="C138" s="60"/>
      <c r="D138" s="59" t="s">
        <v>51</v>
      </c>
      <c r="E138" s="164">
        <v>1620</v>
      </c>
      <c r="F138" s="164">
        <f>E138/7.5345</f>
        <v>215.01094963169419</v>
      </c>
      <c r="G138" s="164">
        <v>1800</v>
      </c>
      <c r="H138" s="164">
        <v>0</v>
      </c>
      <c r="I138" s="182">
        <v>0</v>
      </c>
      <c r="J138" s="182">
        <v>0</v>
      </c>
      <c r="K138" s="81"/>
      <c r="L138" s="81"/>
      <c r="M138" s="81"/>
      <c r="N138" s="81"/>
      <c r="O138" s="81"/>
      <c r="P138" s="81"/>
      <c r="Q138" s="81"/>
      <c r="R138" s="81"/>
    </row>
    <row r="139" spans="1:18" s="82" customFormat="1" x14ac:dyDescent="0.25">
      <c r="A139" s="60"/>
      <c r="B139" s="58" t="s">
        <v>215</v>
      </c>
      <c r="C139" s="60"/>
      <c r="D139" s="60" t="s">
        <v>216</v>
      </c>
      <c r="E139" s="274">
        <v>1620</v>
      </c>
      <c r="F139" s="274">
        <f>E139/7.5345</f>
        <v>215.01094963169419</v>
      </c>
      <c r="G139" s="274">
        <v>1800</v>
      </c>
      <c r="H139" s="274">
        <v>0</v>
      </c>
      <c r="I139" s="275">
        <v>0</v>
      </c>
      <c r="J139" s="275">
        <v>0</v>
      </c>
      <c r="K139" s="81"/>
      <c r="L139" s="81"/>
      <c r="M139" s="81"/>
      <c r="N139" s="81"/>
      <c r="O139" s="81"/>
      <c r="P139" s="81"/>
      <c r="Q139" s="81"/>
      <c r="R139" s="81"/>
    </row>
    <row r="140" spans="1:18" s="82" customFormat="1" x14ac:dyDescent="0.25">
      <c r="A140" s="261" t="s">
        <v>212</v>
      </c>
      <c r="B140" s="205"/>
      <c r="C140" s="262"/>
      <c r="D140" s="263" t="s">
        <v>214</v>
      </c>
      <c r="E140" s="264">
        <v>1620</v>
      </c>
      <c r="F140" s="264">
        <f>E140/7.534</f>
        <v>215.02521900716752</v>
      </c>
      <c r="G140" s="264">
        <v>1800</v>
      </c>
      <c r="H140" s="264">
        <v>0</v>
      </c>
      <c r="I140" s="265">
        <v>0</v>
      </c>
      <c r="J140" s="265">
        <v>0</v>
      </c>
      <c r="K140" s="81"/>
      <c r="L140" s="81"/>
      <c r="M140" s="81"/>
      <c r="N140" s="81"/>
      <c r="O140" s="81"/>
      <c r="P140" s="81"/>
      <c r="Q140" s="81"/>
      <c r="R140" s="81"/>
    </row>
    <row r="141" spans="1:18" s="82" customFormat="1" x14ac:dyDescent="0.25">
      <c r="A141" s="266"/>
      <c r="B141" s="168">
        <v>3</v>
      </c>
      <c r="C141" s="267"/>
      <c r="D141" s="260" t="s">
        <v>35</v>
      </c>
      <c r="E141" s="164">
        <v>0</v>
      </c>
      <c r="F141" s="164">
        <f>E141/7.534</f>
        <v>0</v>
      </c>
      <c r="G141" s="164">
        <v>0</v>
      </c>
      <c r="H141" s="164">
        <v>160.34</v>
      </c>
      <c r="I141" s="182">
        <v>0</v>
      </c>
      <c r="J141" s="182">
        <v>0</v>
      </c>
      <c r="K141" s="81"/>
      <c r="L141" s="81"/>
      <c r="M141" s="81"/>
      <c r="N141" s="81"/>
      <c r="O141" s="81"/>
      <c r="P141" s="81"/>
      <c r="Q141" s="81"/>
      <c r="R141" s="81"/>
    </row>
    <row r="142" spans="1:18" s="82" customFormat="1" x14ac:dyDescent="0.25">
      <c r="A142" s="347"/>
      <c r="B142" s="348">
        <v>322</v>
      </c>
      <c r="C142" s="349"/>
      <c r="D142" s="270" t="s">
        <v>56</v>
      </c>
      <c r="E142" s="164">
        <v>0</v>
      </c>
      <c r="F142" s="164">
        <v>0</v>
      </c>
      <c r="G142" s="164">
        <v>0</v>
      </c>
      <c r="H142" s="164">
        <v>160.34</v>
      </c>
      <c r="I142" s="182">
        <v>0</v>
      </c>
      <c r="J142" s="182">
        <v>0</v>
      </c>
      <c r="K142" s="81"/>
      <c r="L142" s="81"/>
      <c r="M142" s="81"/>
      <c r="N142" s="81"/>
      <c r="O142" s="81"/>
      <c r="P142" s="81"/>
      <c r="Q142" s="81"/>
      <c r="R142" s="81"/>
    </row>
    <row r="143" spans="1:18" s="82" customFormat="1" x14ac:dyDescent="0.25">
      <c r="A143" s="150"/>
      <c r="B143" s="155">
        <v>3222</v>
      </c>
      <c r="C143" s="156"/>
      <c r="D143" s="160" t="s">
        <v>98</v>
      </c>
      <c r="E143" s="274">
        <v>0</v>
      </c>
      <c r="F143" s="274">
        <v>0</v>
      </c>
      <c r="G143" s="274">
        <v>0</v>
      </c>
      <c r="H143" s="274">
        <v>160.34</v>
      </c>
      <c r="I143" s="275">
        <v>0</v>
      </c>
      <c r="J143" s="275">
        <v>0</v>
      </c>
      <c r="K143" s="81"/>
      <c r="L143" s="81"/>
      <c r="M143" s="81"/>
      <c r="N143" s="81"/>
      <c r="O143" s="81"/>
      <c r="P143" s="81"/>
      <c r="Q143" s="81"/>
      <c r="R143" s="81"/>
    </row>
    <row r="144" spans="1:18" s="82" customFormat="1" x14ac:dyDescent="0.25">
      <c r="A144" s="150"/>
      <c r="B144" s="155">
        <v>3225</v>
      </c>
      <c r="C144" s="156"/>
      <c r="D144" s="160" t="s">
        <v>103</v>
      </c>
      <c r="E144" s="274">
        <v>0</v>
      </c>
      <c r="F144" s="274">
        <v>0</v>
      </c>
      <c r="G144" s="274">
        <v>0</v>
      </c>
      <c r="H144" s="274">
        <v>160.34</v>
      </c>
      <c r="I144" s="275">
        <v>0</v>
      </c>
      <c r="J144" s="275">
        <v>0</v>
      </c>
      <c r="K144" s="81"/>
      <c r="L144" s="81"/>
      <c r="M144" s="81"/>
      <c r="N144" s="81"/>
      <c r="O144" s="81"/>
      <c r="P144" s="81"/>
      <c r="Q144" s="81"/>
      <c r="R144" s="81"/>
    </row>
    <row r="145" spans="1:18" s="82" customFormat="1" x14ac:dyDescent="0.25">
      <c r="A145" s="3" t="s">
        <v>101</v>
      </c>
      <c r="B145" s="333">
        <v>4</v>
      </c>
      <c r="C145" s="7"/>
      <c r="D145" s="4" t="s">
        <v>19</v>
      </c>
      <c r="E145" s="164">
        <v>0</v>
      </c>
      <c r="F145" s="164">
        <v>0</v>
      </c>
      <c r="G145" s="164">
        <v>2448.83</v>
      </c>
      <c r="H145" s="164">
        <v>0</v>
      </c>
      <c r="I145" s="182">
        <v>0</v>
      </c>
      <c r="J145" s="182">
        <v>0</v>
      </c>
      <c r="K145" s="81"/>
      <c r="L145" s="81"/>
      <c r="M145" s="81"/>
      <c r="N145" s="81"/>
      <c r="O145" s="81"/>
      <c r="P145" s="81"/>
      <c r="Q145" s="81"/>
      <c r="R145" s="81"/>
    </row>
    <row r="146" spans="1:18" s="82" customFormat="1" x14ac:dyDescent="0.25">
      <c r="A146" s="68"/>
      <c r="B146" s="69">
        <v>42</v>
      </c>
      <c r="C146" s="68"/>
      <c r="D146" s="332" t="s">
        <v>17</v>
      </c>
      <c r="E146" s="164">
        <v>0</v>
      </c>
      <c r="F146" s="164">
        <v>0</v>
      </c>
      <c r="G146" s="164">
        <v>2448.83</v>
      </c>
      <c r="H146" s="164">
        <v>0</v>
      </c>
      <c r="I146" s="182">
        <v>0</v>
      </c>
      <c r="J146" s="182">
        <v>0</v>
      </c>
      <c r="K146" s="81"/>
      <c r="L146" s="81"/>
      <c r="M146" s="81"/>
      <c r="N146" s="81"/>
      <c r="O146" s="81"/>
      <c r="P146" s="81"/>
      <c r="Q146" s="81"/>
      <c r="R146" s="81"/>
    </row>
    <row r="147" spans="1:18" s="82" customFormat="1" x14ac:dyDescent="0.25">
      <c r="A147" s="261" t="s">
        <v>211</v>
      </c>
      <c r="B147" s="205"/>
      <c r="C147" s="262"/>
      <c r="D147" s="263" t="s">
        <v>242</v>
      </c>
      <c r="E147" s="264">
        <v>0</v>
      </c>
      <c r="F147" s="264">
        <f>E147/7.534</f>
        <v>0</v>
      </c>
      <c r="G147" s="264">
        <f>G145</f>
        <v>2448.83</v>
      </c>
      <c r="H147" s="264">
        <f>H141</f>
        <v>160.34</v>
      </c>
      <c r="I147" s="265">
        <v>0</v>
      </c>
      <c r="J147" s="265">
        <f>H147/G147*100</f>
        <v>6.5476166169150165</v>
      </c>
      <c r="K147" s="81"/>
      <c r="L147" s="81"/>
      <c r="M147" s="81"/>
      <c r="N147" s="81"/>
      <c r="O147" s="81"/>
      <c r="P147" s="81"/>
      <c r="Q147" s="81"/>
      <c r="R147" s="81"/>
    </row>
    <row r="148" spans="1:18" s="82" customFormat="1" x14ac:dyDescent="0.25">
      <c r="A148" s="266"/>
      <c r="B148" s="161">
        <v>3</v>
      </c>
      <c r="C148" s="267"/>
      <c r="D148" s="260" t="s">
        <v>35</v>
      </c>
      <c r="E148" s="164">
        <v>3393.35</v>
      </c>
      <c r="F148" s="164">
        <f>E148/7.534</f>
        <v>450.40483143084685</v>
      </c>
      <c r="G148" s="164">
        <v>1</v>
      </c>
      <c r="H148" s="164">
        <v>0</v>
      </c>
      <c r="I148" s="182">
        <v>0</v>
      </c>
      <c r="J148" s="182">
        <v>0</v>
      </c>
      <c r="K148" s="81"/>
      <c r="L148" s="81"/>
      <c r="M148" s="81"/>
      <c r="N148" s="81"/>
      <c r="O148" s="81"/>
      <c r="P148" s="81"/>
      <c r="Q148" s="81"/>
      <c r="R148" s="81"/>
    </row>
    <row r="149" spans="1:18" s="82" customFormat="1" x14ac:dyDescent="0.25">
      <c r="A149" s="266"/>
      <c r="B149" s="168">
        <v>32</v>
      </c>
      <c r="C149" s="267"/>
      <c r="D149" s="332" t="s">
        <v>16</v>
      </c>
      <c r="E149" s="164">
        <v>3393.35</v>
      </c>
      <c r="F149" s="164">
        <f>E149/7.5345</f>
        <v>450.37494193377125</v>
      </c>
      <c r="G149" s="164">
        <v>1</v>
      </c>
      <c r="H149" s="164">
        <v>0</v>
      </c>
      <c r="I149" s="182">
        <v>0</v>
      </c>
      <c r="J149" s="182">
        <v>0</v>
      </c>
      <c r="K149" s="81"/>
      <c r="L149" s="81"/>
      <c r="M149" s="81"/>
      <c r="N149" s="81"/>
      <c r="O149" s="81"/>
      <c r="P149" s="81"/>
      <c r="Q149" s="81"/>
      <c r="R149" s="81"/>
    </row>
    <row r="150" spans="1:18" s="82" customFormat="1" x14ac:dyDescent="0.25">
      <c r="A150" s="266"/>
      <c r="B150" s="269">
        <v>322</v>
      </c>
      <c r="C150" s="87"/>
      <c r="D150" s="62" t="s">
        <v>56</v>
      </c>
      <c r="E150" s="164">
        <v>3261.35</v>
      </c>
      <c r="F150" s="164">
        <f>E150/7.5345</f>
        <v>432.85553122304066</v>
      </c>
      <c r="G150" s="164">
        <v>0</v>
      </c>
      <c r="H150" s="164">
        <v>0</v>
      </c>
      <c r="I150" s="182">
        <v>0</v>
      </c>
      <c r="J150" s="182">
        <v>0</v>
      </c>
      <c r="K150" s="81"/>
      <c r="L150" s="81"/>
      <c r="M150" s="81"/>
      <c r="N150" s="81"/>
      <c r="O150" s="81"/>
      <c r="P150" s="81"/>
      <c r="Q150" s="81"/>
      <c r="R150" s="81"/>
    </row>
    <row r="151" spans="1:18" s="82" customFormat="1" x14ac:dyDescent="0.25">
      <c r="A151" s="271"/>
      <c r="B151" s="217">
        <v>3221</v>
      </c>
      <c r="C151" s="156"/>
      <c r="D151" s="157" t="s">
        <v>60</v>
      </c>
      <c r="E151" s="274">
        <v>1923.95</v>
      </c>
      <c r="F151" s="274">
        <f>E151/7.5345</f>
        <v>255.35204724931978</v>
      </c>
      <c r="G151" s="274">
        <v>0</v>
      </c>
      <c r="H151" s="274">
        <v>0</v>
      </c>
      <c r="I151" s="275">
        <v>0</v>
      </c>
      <c r="J151" s="275">
        <v>0</v>
      </c>
      <c r="K151" s="81"/>
      <c r="L151" s="81"/>
      <c r="M151" s="81"/>
      <c r="N151" s="81"/>
      <c r="O151" s="81"/>
      <c r="P151" s="81"/>
      <c r="Q151" s="81"/>
      <c r="R151" s="81"/>
    </row>
    <row r="152" spans="1:18" s="82" customFormat="1" x14ac:dyDescent="0.25">
      <c r="A152" s="271"/>
      <c r="B152" s="217">
        <v>3222</v>
      </c>
      <c r="C152" s="156"/>
      <c r="D152" s="160" t="s">
        <v>98</v>
      </c>
      <c r="E152" s="274">
        <v>1337.4</v>
      </c>
      <c r="F152" s="274">
        <f>E152/7.534</f>
        <v>177.51526413591719</v>
      </c>
      <c r="G152" s="274">
        <v>0</v>
      </c>
      <c r="H152" s="274">
        <v>0</v>
      </c>
      <c r="I152" s="275">
        <v>0</v>
      </c>
      <c r="J152" s="275">
        <v>0</v>
      </c>
      <c r="K152" s="81"/>
      <c r="L152" s="81"/>
      <c r="M152" s="81"/>
      <c r="N152" s="81"/>
      <c r="O152" s="81"/>
      <c r="P152" s="81"/>
      <c r="Q152" s="81"/>
      <c r="R152" s="81"/>
    </row>
    <row r="153" spans="1:18" s="82" customFormat="1" x14ac:dyDescent="0.25">
      <c r="A153" s="266"/>
      <c r="B153" s="168">
        <v>323</v>
      </c>
      <c r="C153" s="267"/>
      <c r="D153" s="270" t="s">
        <v>50</v>
      </c>
      <c r="E153" s="164">
        <v>132</v>
      </c>
      <c r="F153" s="164">
        <f>E153/7.5345</f>
        <v>17.519410710730639</v>
      </c>
      <c r="G153" s="164">
        <v>0</v>
      </c>
      <c r="H153" s="164">
        <v>0</v>
      </c>
      <c r="I153" s="182">
        <v>0</v>
      </c>
      <c r="J153" s="182">
        <v>0</v>
      </c>
      <c r="K153" s="81"/>
      <c r="L153" s="81"/>
      <c r="M153" s="81"/>
      <c r="N153" s="81"/>
      <c r="O153" s="81"/>
      <c r="P153" s="81"/>
      <c r="Q153" s="81"/>
      <c r="R153" s="81"/>
    </row>
    <row r="154" spans="1:18" s="82" customFormat="1" x14ac:dyDescent="0.25">
      <c r="A154" s="271"/>
      <c r="B154" s="174">
        <v>3239</v>
      </c>
      <c r="C154" s="272"/>
      <c r="D154" s="273" t="s">
        <v>62</v>
      </c>
      <c r="E154" s="274">
        <v>132</v>
      </c>
      <c r="F154" s="274">
        <f>E154/7.534</f>
        <v>17.52057340058402</v>
      </c>
      <c r="G154" s="274">
        <v>0</v>
      </c>
      <c r="H154" s="274">
        <v>0</v>
      </c>
      <c r="I154" s="275">
        <v>0</v>
      </c>
      <c r="J154" s="275">
        <v>0</v>
      </c>
      <c r="K154" s="81"/>
      <c r="L154" s="81"/>
      <c r="M154" s="81"/>
      <c r="N154" s="81"/>
      <c r="O154" s="81"/>
      <c r="P154" s="81"/>
      <c r="Q154" s="81"/>
      <c r="R154" s="81"/>
    </row>
    <row r="155" spans="1:18" s="82" customFormat="1" x14ac:dyDescent="0.25">
      <c r="A155" s="261" t="s">
        <v>213</v>
      </c>
      <c r="B155" s="205"/>
      <c r="C155" s="262"/>
      <c r="D155" s="263" t="s">
        <v>217</v>
      </c>
      <c r="E155" s="264">
        <f>E148</f>
        <v>3393.35</v>
      </c>
      <c r="F155" s="264">
        <f>E155/7.5345</f>
        <v>450.37494193377125</v>
      </c>
      <c r="G155" s="264">
        <v>1</v>
      </c>
      <c r="H155" s="264">
        <v>0</v>
      </c>
      <c r="I155" s="265">
        <v>0</v>
      </c>
      <c r="J155" s="265">
        <v>0</v>
      </c>
      <c r="K155" s="81"/>
      <c r="L155" s="81"/>
      <c r="M155" s="81"/>
      <c r="N155" s="81"/>
      <c r="O155" s="81"/>
      <c r="P155" s="81"/>
      <c r="Q155" s="81"/>
      <c r="R155" s="81"/>
    </row>
    <row r="156" spans="1:18" s="82" customFormat="1" x14ac:dyDescent="0.25">
      <c r="A156" s="266"/>
      <c r="B156" s="161">
        <v>3</v>
      </c>
      <c r="C156" s="267"/>
      <c r="D156" s="260" t="s">
        <v>35</v>
      </c>
      <c r="E156" s="164">
        <v>1.89</v>
      </c>
      <c r="F156" s="164">
        <f>E156/7.534</f>
        <v>0.25086275550836207</v>
      </c>
      <c r="G156" s="164">
        <v>952.14</v>
      </c>
      <c r="H156" s="164">
        <v>246.1</v>
      </c>
      <c r="I156" s="182">
        <v>0</v>
      </c>
      <c r="J156" s="182">
        <f>H156/G156*100</f>
        <v>25.847039300943138</v>
      </c>
      <c r="K156" s="81"/>
      <c r="L156" s="81"/>
      <c r="M156" s="81"/>
      <c r="N156" s="81"/>
      <c r="O156" s="81"/>
      <c r="P156" s="81"/>
      <c r="Q156" s="81"/>
      <c r="R156" s="81"/>
    </row>
    <row r="157" spans="1:18" s="82" customFormat="1" x14ac:dyDescent="0.25">
      <c r="A157" s="266"/>
      <c r="B157" s="168">
        <v>32</v>
      </c>
      <c r="C157" s="267"/>
      <c r="D157" s="332" t="s">
        <v>16</v>
      </c>
      <c r="E157" s="164">
        <v>0</v>
      </c>
      <c r="F157" s="164">
        <f>E157/7.5345</f>
        <v>0</v>
      </c>
      <c r="G157" s="164">
        <v>952.14</v>
      </c>
      <c r="H157" s="164">
        <v>246.1</v>
      </c>
      <c r="I157" s="182">
        <v>0</v>
      </c>
      <c r="J157" s="182">
        <v>0</v>
      </c>
      <c r="K157" s="81"/>
      <c r="L157" s="81"/>
      <c r="M157" s="81"/>
      <c r="N157" s="81"/>
      <c r="O157" s="81"/>
      <c r="P157" s="81"/>
      <c r="Q157" s="81"/>
      <c r="R157" s="81"/>
    </row>
    <row r="158" spans="1:18" s="82" customFormat="1" x14ac:dyDescent="0.25">
      <c r="A158" s="266"/>
      <c r="B158" s="269">
        <v>322</v>
      </c>
      <c r="C158" s="87"/>
      <c r="D158" s="62" t="s">
        <v>56</v>
      </c>
      <c r="E158" s="164">
        <v>0</v>
      </c>
      <c r="F158" s="164">
        <f>E158/7.5345</f>
        <v>0</v>
      </c>
      <c r="G158" s="164">
        <v>0</v>
      </c>
      <c r="H158" s="164">
        <v>184.83</v>
      </c>
      <c r="I158" s="182">
        <v>0</v>
      </c>
      <c r="J158" s="182">
        <v>0</v>
      </c>
      <c r="K158" s="81"/>
      <c r="L158" s="81"/>
      <c r="M158" s="81"/>
      <c r="N158" s="81"/>
      <c r="O158" s="81"/>
      <c r="P158" s="81"/>
      <c r="Q158" s="81"/>
      <c r="R158" s="81"/>
    </row>
    <row r="159" spans="1:18" s="82" customFormat="1" x14ac:dyDescent="0.25">
      <c r="A159" s="355"/>
      <c r="B159" s="356">
        <v>3221</v>
      </c>
      <c r="C159" s="357"/>
      <c r="D159" s="358" t="s">
        <v>60</v>
      </c>
      <c r="E159" s="337">
        <v>0</v>
      </c>
      <c r="F159" s="337">
        <v>0</v>
      </c>
      <c r="G159" s="337">
        <v>0</v>
      </c>
      <c r="H159" s="337">
        <v>184.83</v>
      </c>
      <c r="I159" s="359">
        <v>0</v>
      </c>
      <c r="J159" s="359">
        <v>0</v>
      </c>
      <c r="K159" s="81"/>
      <c r="L159" s="81"/>
      <c r="M159" s="81"/>
      <c r="N159" s="81"/>
      <c r="O159" s="81"/>
      <c r="P159" s="81"/>
      <c r="Q159" s="81"/>
      <c r="R159" s="81"/>
    </row>
    <row r="160" spans="1:18" s="82" customFormat="1" x14ac:dyDescent="0.25">
      <c r="A160" s="350"/>
      <c r="B160" s="351">
        <v>323</v>
      </c>
      <c r="C160" s="352"/>
      <c r="D160" s="353" t="s">
        <v>50</v>
      </c>
      <c r="E160" s="326">
        <v>1.89</v>
      </c>
      <c r="F160" s="326">
        <f>E160/7.5345</f>
        <v>0.2508461079036432</v>
      </c>
      <c r="G160" s="326">
        <v>0</v>
      </c>
      <c r="H160" s="326">
        <v>19.600000000000001</v>
      </c>
      <c r="I160" s="354">
        <v>0</v>
      </c>
      <c r="J160" s="354">
        <v>0</v>
      </c>
      <c r="K160" s="81"/>
      <c r="L160" s="81"/>
      <c r="M160" s="81"/>
      <c r="N160" s="81"/>
      <c r="O160" s="81"/>
      <c r="P160" s="81"/>
      <c r="Q160" s="81"/>
      <c r="R160" s="81"/>
    </row>
    <row r="161" spans="1:18" s="82" customFormat="1" x14ac:dyDescent="0.25">
      <c r="A161" s="355"/>
      <c r="B161" s="356">
        <v>3239</v>
      </c>
      <c r="C161" s="357"/>
      <c r="D161" s="358" t="s">
        <v>62</v>
      </c>
      <c r="E161" s="337">
        <v>1.89</v>
      </c>
      <c r="F161" s="337">
        <f>E161/7.5345</f>
        <v>0.2508461079036432</v>
      </c>
      <c r="G161" s="337">
        <v>0</v>
      </c>
      <c r="H161" s="337">
        <v>19.600000000000001</v>
      </c>
      <c r="I161" s="359">
        <v>0</v>
      </c>
      <c r="J161" s="359">
        <v>0</v>
      </c>
      <c r="K161" s="81"/>
      <c r="L161" s="81"/>
      <c r="M161" s="81"/>
      <c r="N161" s="81"/>
      <c r="O161" s="81"/>
      <c r="P161" s="81"/>
      <c r="Q161" s="81"/>
      <c r="R161" s="81"/>
    </row>
    <row r="162" spans="1:18" s="82" customFormat="1" x14ac:dyDescent="0.25">
      <c r="A162" s="350"/>
      <c r="B162" s="351">
        <v>329</v>
      </c>
      <c r="C162" s="352"/>
      <c r="D162" s="353" t="s">
        <v>57</v>
      </c>
      <c r="E162" s="326">
        <v>0</v>
      </c>
      <c r="F162" s="326">
        <v>0</v>
      </c>
      <c r="G162" s="326">
        <v>0</v>
      </c>
      <c r="H162" s="326">
        <v>41.67</v>
      </c>
      <c r="I162" s="354">
        <v>0</v>
      </c>
      <c r="J162" s="354">
        <v>0</v>
      </c>
      <c r="K162" s="81"/>
      <c r="L162" s="81"/>
      <c r="M162" s="81"/>
      <c r="N162" s="81"/>
      <c r="O162" s="81"/>
      <c r="P162" s="81"/>
      <c r="Q162" s="81"/>
      <c r="R162" s="81"/>
    </row>
    <row r="163" spans="1:18" s="82" customFormat="1" x14ac:dyDescent="0.25">
      <c r="A163" s="355"/>
      <c r="B163" s="356">
        <v>3293</v>
      </c>
      <c r="C163" s="357"/>
      <c r="D163" s="358" t="s">
        <v>57</v>
      </c>
      <c r="E163" s="337">
        <v>0</v>
      </c>
      <c r="F163" s="337">
        <v>0</v>
      </c>
      <c r="G163" s="337">
        <v>0</v>
      </c>
      <c r="H163" s="337">
        <v>41.67</v>
      </c>
      <c r="I163" s="359">
        <v>0</v>
      </c>
      <c r="J163" s="359">
        <v>0</v>
      </c>
      <c r="K163" s="81"/>
      <c r="L163" s="81"/>
      <c r="M163" s="81"/>
      <c r="N163" s="81"/>
      <c r="O163" s="81"/>
      <c r="P163" s="81"/>
      <c r="Q163" s="81"/>
      <c r="R163" s="81"/>
    </row>
    <row r="164" spans="1:18" s="82" customFormat="1" x14ac:dyDescent="0.25">
      <c r="A164" s="360" t="s">
        <v>200</v>
      </c>
      <c r="B164" s="361"/>
      <c r="C164" s="362"/>
      <c r="D164" s="363" t="s">
        <v>244</v>
      </c>
      <c r="E164" s="329">
        <v>0</v>
      </c>
      <c r="F164" s="329">
        <v>0</v>
      </c>
      <c r="G164" s="329">
        <v>952.14</v>
      </c>
      <c r="H164" s="329">
        <v>246.1</v>
      </c>
      <c r="I164" s="364">
        <v>0</v>
      </c>
      <c r="J164" s="364">
        <f>H164/G164*100</f>
        <v>25.847039300943138</v>
      </c>
      <c r="K164" s="81"/>
      <c r="L164" s="81"/>
      <c r="M164" s="81"/>
      <c r="N164" s="81"/>
      <c r="O164" s="81"/>
      <c r="P164" s="81"/>
      <c r="Q164" s="81"/>
      <c r="R164" s="81"/>
    </row>
    <row r="165" spans="1:18" s="82" customFormat="1" x14ac:dyDescent="0.25">
      <c r="A165" s="335"/>
      <c r="B165" s="161">
        <v>3</v>
      </c>
      <c r="C165" s="267"/>
      <c r="D165" s="268" t="s">
        <v>35</v>
      </c>
      <c r="E165" s="326">
        <v>7753.19</v>
      </c>
      <c r="F165" s="326">
        <f>E165/7.5345</f>
        <v>1029.0251509721945</v>
      </c>
      <c r="G165" s="326">
        <v>9422</v>
      </c>
      <c r="H165" s="326">
        <v>0</v>
      </c>
      <c r="I165" s="354">
        <v>0</v>
      </c>
      <c r="J165" s="354">
        <v>0</v>
      </c>
      <c r="K165" s="81"/>
      <c r="L165" s="81"/>
      <c r="M165" s="81"/>
      <c r="N165" s="81"/>
      <c r="O165" s="81"/>
      <c r="P165" s="81"/>
      <c r="Q165" s="81"/>
      <c r="R165" s="81"/>
    </row>
    <row r="166" spans="1:18" s="82" customFormat="1" x14ac:dyDescent="0.25">
      <c r="A166" s="336"/>
      <c r="B166" s="174">
        <v>31</v>
      </c>
      <c r="C166" s="267"/>
      <c r="D166" s="268" t="s">
        <v>15</v>
      </c>
      <c r="E166" s="326">
        <v>0</v>
      </c>
      <c r="F166" s="326">
        <v>0</v>
      </c>
      <c r="G166" s="326">
        <v>7686</v>
      </c>
      <c r="H166" s="326">
        <v>0</v>
      </c>
      <c r="I166" s="354">
        <v>0</v>
      </c>
      <c r="J166" s="354">
        <v>0</v>
      </c>
      <c r="K166" s="81"/>
      <c r="L166" s="81"/>
      <c r="M166" s="81"/>
      <c r="N166" s="81"/>
      <c r="O166" s="81"/>
      <c r="P166" s="81"/>
      <c r="Q166" s="81"/>
      <c r="R166" s="81"/>
    </row>
    <row r="167" spans="1:18" s="82" customFormat="1" x14ac:dyDescent="0.25">
      <c r="A167" s="339"/>
      <c r="B167" s="340">
        <v>32</v>
      </c>
      <c r="C167" s="341"/>
      <c r="D167" s="342" t="s">
        <v>16</v>
      </c>
      <c r="E167" s="326">
        <v>7753.19</v>
      </c>
      <c r="F167" s="326">
        <f>E167/7.5345</f>
        <v>1029.0251509721945</v>
      </c>
      <c r="G167" s="326">
        <v>1736</v>
      </c>
      <c r="H167" s="326">
        <v>0</v>
      </c>
      <c r="I167" s="354">
        <v>0</v>
      </c>
      <c r="J167" s="354">
        <v>0</v>
      </c>
      <c r="K167" s="81"/>
      <c r="L167" s="81"/>
      <c r="M167" s="81"/>
      <c r="N167" s="81"/>
      <c r="O167" s="81"/>
      <c r="P167" s="81"/>
      <c r="Q167" s="81"/>
      <c r="R167" s="81"/>
    </row>
    <row r="168" spans="1:18" s="82" customFormat="1" x14ac:dyDescent="0.25">
      <c r="A168" s="336"/>
      <c r="B168" s="174">
        <v>321</v>
      </c>
      <c r="C168" s="272"/>
      <c r="D168" s="273" t="s">
        <v>55</v>
      </c>
      <c r="E168" s="337">
        <v>7753.19</v>
      </c>
      <c r="F168" s="337">
        <f>E168/7.5345</f>
        <v>1029.0251509721945</v>
      </c>
      <c r="G168" s="337">
        <v>0</v>
      </c>
      <c r="H168" s="337">
        <v>0</v>
      </c>
      <c r="I168" s="359">
        <v>0</v>
      </c>
      <c r="J168" s="359">
        <v>0</v>
      </c>
      <c r="K168" s="81"/>
      <c r="L168" s="81"/>
      <c r="M168" s="81"/>
      <c r="N168" s="81"/>
      <c r="O168" s="81"/>
      <c r="P168" s="81"/>
      <c r="Q168" s="81"/>
      <c r="R168" s="81"/>
    </row>
    <row r="169" spans="1:18" s="82" customFormat="1" x14ac:dyDescent="0.25">
      <c r="A169" s="336"/>
      <c r="B169" s="174">
        <v>3211</v>
      </c>
      <c r="C169" s="272"/>
      <c r="D169" s="273" t="s">
        <v>70</v>
      </c>
      <c r="E169" s="337">
        <v>7753.19</v>
      </c>
      <c r="F169" s="337">
        <f>E169/7.5345</f>
        <v>1029.0251509721945</v>
      </c>
      <c r="G169" s="337">
        <v>0</v>
      </c>
      <c r="H169" s="337">
        <v>0</v>
      </c>
      <c r="I169" s="359">
        <v>0</v>
      </c>
      <c r="J169" s="359">
        <v>0</v>
      </c>
      <c r="K169" s="81"/>
      <c r="L169" s="81"/>
      <c r="M169" s="81"/>
      <c r="N169" s="81"/>
      <c r="O169" s="81"/>
      <c r="P169" s="81"/>
      <c r="Q169" s="81"/>
      <c r="R169" s="81"/>
    </row>
    <row r="170" spans="1:18" s="82" customFormat="1" x14ac:dyDescent="0.25">
      <c r="A170" s="336"/>
      <c r="B170" s="174">
        <v>3213</v>
      </c>
      <c r="C170" s="272"/>
      <c r="D170" s="273" t="s">
        <v>148</v>
      </c>
      <c r="E170" s="337">
        <v>0</v>
      </c>
      <c r="F170" s="337">
        <f>E170/7.5345</f>
        <v>0</v>
      </c>
      <c r="G170" s="337">
        <v>0</v>
      </c>
      <c r="H170" s="337">
        <v>0</v>
      </c>
      <c r="I170" s="359">
        <v>0</v>
      </c>
      <c r="J170" s="359">
        <v>0</v>
      </c>
      <c r="K170" s="81"/>
      <c r="L170" s="81"/>
      <c r="M170" s="81"/>
      <c r="N170" s="81"/>
      <c r="O170" s="81"/>
      <c r="P170" s="81"/>
      <c r="Q170" s="81"/>
      <c r="R170" s="81"/>
    </row>
    <row r="171" spans="1:18" s="82" customFormat="1" x14ac:dyDescent="0.25">
      <c r="A171" s="339"/>
      <c r="B171" s="340">
        <v>322</v>
      </c>
      <c r="C171" s="341"/>
      <c r="D171" s="342" t="s">
        <v>56</v>
      </c>
      <c r="E171" s="326">
        <v>84.84</v>
      </c>
      <c r="F171" s="326">
        <v>0</v>
      </c>
      <c r="G171" s="326">
        <v>0</v>
      </c>
      <c r="H171" s="326">
        <v>0</v>
      </c>
      <c r="I171" s="354">
        <v>0</v>
      </c>
      <c r="J171" s="354">
        <v>0</v>
      </c>
      <c r="K171" s="81"/>
      <c r="L171" s="81"/>
      <c r="M171" s="81"/>
      <c r="N171" s="81"/>
      <c r="O171" s="81"/>
      <c r="P171" s="81"/>
      <c r="Q171" s="81"/>
      <c r="R171" s="81"/>
    </row>
    <row r="172" spans="1:18" s="82" customFormat="1" x14ac:dyDescent="0.25">
      <c r="A172" s="336"/>
      <c r="B172" s="174">
        <v>3221</v>
      </c>
      <c r="C172" s="272"/>
      <c r="D172" s="273" t="s">
        <v>60</v>
      </c>
      <c r="E172" s="337">
        <v>84.84</v>
      </c>
      <c r="F172" s="337">
        <v>0</v>
      </c>
      <c r="G172" s="337">
        <v>0</v>
      </c>
      <c r="H172" s="337">
        <v>0</v>
      </c>
      <c r="I172" s="359">
        <v>0</v>
      </c>
      <c r="J172" s="359">
        <v>0</v>
      </c>
      <c r="K172" s="81"/>
      <c r="L172" s="81"/>
      <c r="M172" s="81"/>
      <c r="N172" s="81"/>
      <c r="O172" s="81"/>
      <c r="P172" s="81"/>
      <c r="Q172" s="81"/>
      <c r="R172" s="81"/>
    </row>
    <row r="173" spans="1:18" s="82" customFormat="1" x14ac:dyDescent="0.25">
      <c r="A173" s="339"/>
      <c r="B173" s="340">
        <v>329</v>
      </c>
      <c r="C173" s="341"/>
      <c r="D173" s="345" t="s">
        <v>57</v>
      </c>
      <c r="E173" s="326">
        <v>0</v>
      </c>
      <c r="F173" s="326">
        <v>0</v>
      </c>
      <c r="G173" s="326">
        <v>0</v>
      </c>
      <c r="H173" s="326">
        <v>0</v>
      </c>
      <c r="I173" s="354">
        <v>0</v>
      </c>
      <c r="J173" s="354">
        <v>0</v>
      </c>
      <c r="K173" s="81"/>
      <c r="L173" s="81"/>
      <c r="M173" s="81"/>
      <c r="N173" s="81"/>
      <c r="O173" s="81"/>
      <c r="P173" s="81"/>
      <c r="Q173" s="81"/>
      <c r="R173" s="81"/>
    </row>
    <row r="174" spans="1:18" s="82" customFormat="1" x14ac:dyDescent="0.25">
      <c r="A174" s="336"/>
      <c r="B174" s="174">
        <v>3299</v>
      </c>
      <c r="C174" s="272"/>
      <c r="D174" s="346" t="s">
        <v>57</v>
      </c>
      <c r="E174" s="337">
        <v>0</v>
      </c>
      <c r="F174" s="337">
        <v>0</v>
      </c>
      <c r="G174" s="337">
        <v>0</v>
      </c>
      <c r="H174" s="337">
        <v>0</v>
      </c>
      <c r="I174" s="359">
        <v>0</v>
      </c>
      <c r="J174" s="359">
        <v>0</v>
      </c>
      <c r="K174" s="81"/>
      <c r="L174" s="81"/>
      <c r="M174" s="81"/>
      <c r="N174" s="81"/>
      <c r="O174" s="81"/>
      <c r="P174" s="81"/>
      <c r="Q174" s="81"/>
      <c r="R174" s="81"/>
    </row>
    <row r="175" spans="1:18" s="82" customFormat="1" x14ac:dyDescent="0.25">
      <c r="A175" s="350"/>
      <c r="B175" s="351">
        <v>4</v>
      </c>
      <c r="C175" s="352"/>
      <c r="D175" s="4" t="s">
        <v>19</v>
      </c>
      <c r="E175" s="326">
        <v>95894.9</v>
      </c>
      <c r="F175" s="326">
        <f>E175/7.5345</f>
        <v>12727.440440639723</v>
      </c>
      <c r="G175" s="326">
        <v>22775</v>
      </c>
      <c r="H175" s="326">
        <v>0</v>
      </c>
      <c r="I175" s="354">
        <v>0</v>
      </c>
      <c r="J175" s="354">
        <v>0</v>
      </c>
      <c r="K175" s="81"/>
      <c r="L175" s="81"/>
      <c r="M175" s="81"/>
      <c r="N175" s="81"/>
      <c r="O175" s="81"/>
      <c r="P175" s="81"/>
      <c r="Q175" s="81"/>
      <c r="R175" s="81"/>
    </row>
    <row r="176" spans="1:18" s="82" customFormat="1" x14ac:dyDescent="0.25">
      <c r="A176" s="350"/>
      <c r="B176" s="351">
        <v>42</v>
      </c>
      <c r="C176" s="352"/>
      <c r="D176" s="332" t="s">
        <v>17</v>
      </c>
      <c r="E176" s="326">
        <v>95894.9</v>
      </c>
      <c r="F176" s="326">
        <f>E176/7.5345</f>
        <v>12727.440440639723</v>
      </c>
      <c r="G176" s="326">
        <v>0</v>
      </c>
      <c r="H176" s="326">
        <v>0</v>
      </c>
      <c r="I176" s="354">
        <v>0</v>
      </c>
      <c r="J176" s="354">
        <v>0</v>
      </c>
      <c r="K176" s="81"/>
      <c r="L176" s="81"/>
      <c r="M176" s="81"/>
      <c r="N176" s="81"/>
      <c r="O176" s="81"/>
      <c r="P176" s="81"/>
      <c r="Q176" s="81"/>
      <c r="R176" s="81"/>
    </row>
    <row r="177" spans="1:18" s="82" customFormat="1" x14ac:dyDescent="0.25">
      <c r="A177" s="350"/>
      <c r="B177" s="351">
        <v>422</v>
      </c>
      <c r="C177" s="352"/>
      <c r="D177" s="59" t="s">
        <v>51</v>
      </c>
      <c r="E177" s="326">
        <v>95894.9</v>
      </c>
      <c r="F177" s="326">
        <f>E177/7.5345</f>
        <v>12727.440440639723</v>
      </c>
      <c r="G177" s="326">
        <v>0</v>
      </c>
      <c r="H177" s="326">
        <v>0</v>
      </c>
      <c r="I177" s="354">
        <v>0</v>
      </c>
      <c r="J177" s="354">
        <v>0</v>
      </c>
      <c r="K177" s="81"/>
      <c r="L177" s="81"/>
      <c r="M177" s="81"/>
      <c r="N177" s="81"/>
      <c r="O177" s="81"/>
      <c r="P177" s="81"/>
      <c r="Q177" s="81"/>
      <c r="R177" s="81"/>
    </row>
    <row r="178" spans="1:18" s="82" customFormat="1" x14ac:dyDescent="0.25">
      <c r="A178" s="350"/>
      <c r="B178" s="351">
        <v>4227</v>
      </c>
      <c r="C178" s="352"/>
      <c r="D178" s="60" t="s">
        <v>216</v>
      </c>
      <c r="E178" s="337">
        <v>95894.9</v>
      </c>
      <c r="F178" s="337">
        <f>E178/7.5345</f>
        <v>12727.440440639723</v>
      </c>
      <c r="G178" s="337">
        <v>0</v>
      </c>
      <c r="H178" s="337">
        <v>0</v>
      </c>
      <c r="I178" s="359">
        <v>0</v>
      </c>
      <c r="J178" s="359">
        <v>0</v>
      </c>
      <c r="K178" s="81"/>
      <c r="L178" s="81"/>
      <c r="M178" s="81"/>
      <c r="N178" s="81"/>
      <c r="O178" s="81"/>
      <c r="P178" s="81"/>
      <c r="Q178" s="81"/>
      <c r="R178" s="81"/>
    </row>
    <row r="179" spans="1:18" s="82" customFormat="1" x14ac:dyDescent="0.25">
      <c r="A179" s="360" t="s">
        <v>203</v>
      </c>
      <c r="B179" s="361"/>
      <c r="C179" s="362"/>
      <c r="D179" s="363" t="s">
        <v>245</v>
      </c>
      <c r="E179" s="329">
        <v>103891.19</v>
      </c>
      <c r="F179" s="329">
        <f>E179/7.5345</f>
        <v>13788.730506337513</v>
      </c>
      <c r="G179" s="329">
        <v>32197</v>
      </c>
      <c r="H179" s="329">
        <v>0</v>
      </c>
      <c r="I179" s="364">
        <v>0</v>
      </c>
      <c r="J179" s="364">
        <v>0</v>
      </c>
      <c r="K179" s="81"/>
      <c r="L179" s="81"/>
      <c r="M179" s="81"/>
      <c r="N179" s="81"/>
      <c r="O179" s="81"/>
      <c r="P179" s="81"/>
      <c r="Q179" s="81"/>
      <c r="R179" s="81"/>
    </row>
    <row r="180" spans="1:18" s="82" customFormat="1" x14ac:dyDescent="0.25">
      <c r="A180" s="266"/>
      <c r="B180" s="161">
        <v>3</v>
      </c>
      <c r="C180" s="267"/>
      <c r="D180" s="260" t="s">
        <v>35</v>
      </c>
      <c r="E180" s="326">
        <v>0</v>
      </c>
      <c r="F180" s="326">
        <f>E180/7.5345</f>
        <v>0</v>
      </c>
      <c r="G180" s="326">
        <v>2865.88</v>
      </c>
      <c r="H180" s="326">
        <v>0</v>
      </c>
      <c r="I180" s="354">
        <v>0</v>
      </c>
      <c r="J180" s="354">
        <v>0</v>
      </c>
      <c r="K180" s="81"/>
      <c r="L180" s="81"/>
      <c r="M180" s="81"/>
      <c r="N180" s="81"/>
      <c r="O180" s="81"/>
      <c r="P180" s="81"/>
      <c r="Q180" s="81"/>
      <c r="R180" s="81"/>
    </row>
    <row r="181" spans="1:18" s="82" customFormat="1" x14ac:dyDescent="0.25">
      <c r="A181" s="266"/>
      <c r="B181" s="168">
        <v>32</v>
      </c>
      <c r="C181" s="267"/>
      <c r="D181" s="332" t="s">
        <v>16</v>
      </c>
      <c r="E181" s="326">
        <v>0</v>
      </c>
      <c r="F181" s="326">
        <f>E181/7.5345</f>
        <v>0</v>
      </c>
      <c r="G181" s="326">
        <v>2865.88</v>
      </c>
      <c r="H181" s="326">
        <v>0</v>
      </c>
      <c r="I181" s="354">
        <v>0</v>
      </c>
      <c r="J181" s="354">
        <v>0</v>
      </c>
      <c r="K181" s="81"/>
      <c r="L181" s="81"/>
      <c r="M181" s="81"/>
      <c r="N181" s="81"/>
      <c r="O181" s="81"/>
      <c r="P181" s="81"/>
      <c r="Q181" s="81"/>
      <c r="R181" s="81"/>
    </row>
    <row r="182" spans="1:18" s="82" customFormat="1" x14ac:dyDescent="0.25">
      <c r="A182" s="360" t="s">
        <v>203</v>
      </c>
      <c r="B182" s="361"/>
      <c r="C182" s="362"/>
      <c r="D182" s="363" t="s">
        <v>246</v>
      </c>
      <c r="E182" s="329">
        <v>84.84</v>
      </c>
      <c r="F182" s="329">
        <f>E182/7.5345</f>
        <v>11.260203065896874</v>
      </c>
      <c r="G182" s="329">
        <v>2865.88</v>
      </c>
      <c r="H182" s="329">
        <v>0</v>
      </c>
      <c r="I182" s="364">
        <v>0</v>
      </c>
      <c r="J182" s="364">
        <v>0</v>
      </c>
      <c r="K182" s="81"/>
      <c r="L182" s="81"/>
      <c r="M182" s="81"/>
      <c r="N182" s="81"/>
      <c r="O182" s="81"/>
      <c r="P182" s="81"/>
      <c r="Q182" s="81"/>
      <c r="R182" s="81"/>
    </row>
    <row r="183" spans="1:18" s="82" customFormat="1" x14ac:dyDescent="0.25">
      <c r="A183" s="3" t="s">
        <v>101</v>
      </c>
      <c r="B183" s="65"/>
      <c r="C183" s="7"/>
      <c r="D183" s="4" t="s">
        <v>101</v>
      </c>
      <c r="E183" s="8" t="s">
        <v>101</v>
      </c>
      <c r="F183" s="8"/>
      <c r="G183" s="8" t="s">
        <v>101</v>
      </c>
      <c r="H183" s="8" t="s">
        <v>101</v>
      </c>
      <c r="I183" s="141" t="s">
        <v>101</v>
      </c>
      <c r="J183" s="141" t="s">
        <v>101</v>
      </c>
      <c r="K183" s="81"/>
      <c r="L183" s="81"/>
      <c r="M183" s="81"/>
      <c r="N183" s="81"/>
      <c r="O183" s="81"/>
      <c r="P183" s="81"/>
      <c r="Q183" s="81"/>
      <c r="R183" s="81"/>
    </row>
    <row r="184" spans="1:18" x14ac:dyDescent="0.25">
      <c r="A184" s="365" t="s">
        <v>21</v>
      </c>
      <c r="B184" s="366"/>
      <c r="C184" s="366"/>
      <c r="D184" s="367"/>
      <c r="E184" s="140">
        <f>E182+E179+E164+E155+E147+E140+E135+E123+E90+E83</f>
        <v>4973481.540000001</v>
      </c>
      <c r="F184" s="140">
        <f>E184/7.5345</f>
        <v>660094.43758709938</v>
      </c>
      <c r="G184" s="140">
        <f>G182+G179+G164+G155+G147+G140+G135+G123+G90+G83</f>
        <v>646863.14</v>
      </c>
      <c r="H184" s="140">
        <f>H164+H155+H147+H135+H123+H90+H83</f>
        <v>333210.01</v>
      </c>
      <c r="I184" s="141">
        <f>H184/F184*100</f>
        <v>50.479142229710575</v>
      </c>
      <c r="J184" s="141">
        <f t="shared" ref="J184" si="10">SUM(H184/G184*100)</f>
        <v>51.511670613972541</v>
      </c>
    </row>
  </sheetData>
  <mergeCells count="7">
    <mergeCell ref="A1:J1"/>
    <mergeCell ref="A184:D184"/>
    <mergeCell ref="A4:D4"/>
    <mergeCell ref="A2:J2"/>
    <mergeCell ref="A35:J35"/>
    <mergeCell ref="A37:D37"/>
    <mergeCell ref="A31:D31"/>
  </mergeCells>
  <phoneticPr fontId="27" type="noConversion"/>
  <pageMargins left="0.70866141732283472" right="0.70866141732283472" top="0.74803149606299213" bottom="0.74803149606299213" header="0.31496062992125984" footer="0.31496062992125984"/>
  <pageSetup paperSize="9" scale="90" fitToWidth="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3"/>
  <sheetViews>
    <sheetView topLeftCell="A4" workbookViewId="0">
      <selection activeCell="A19" sqref="A19"/>
    </sheetView>
  </sheetViews>
  <sheetFormatPr defaultColWidth="9.109375" defaultRowHeight="15.6" x14ac:dyDescent="0.3"/>
  <cols>
    <col min="1" max="1" width="36.44140625" style="45" customWidth="1"/>
    <col min="2" max="2" width="17.5546875" style="45" customWidth="1"/>
    <col min="3" max="3" width="14.44140625" style="45" customWidth="1"/>
    <col min="4" max="6" width="16.33203125" style="45" customWidth="1"/>
    <col min="7" max="16384" width="9.109375" style="45"/>
  </cols>
  <sheetData>
    <row r="1" spans="1:6" x14ac:dyDescent="0.3">
      <c r="A1" s="321"/>
      <c r="B1" s="321"/>
      <c r="C1" s="321"/>
      <c r="D1" s="321"/>
      <c r="E1" s="321"/>
      <c r="F1" s="321"/>
    </row>
    <row r="2" spans="1:6" ht="15.75" customHeight="1" x14ac:dyDescent="0.3">
      <c r="A2" s="321" t="s">
        <v>64</v>
      </c>
      <c r="B2" s="321"/>
      <c r="C2" s="321"/>
      <c r="D2" s="321"/>
      <c r="E2" s="321"/>
      <c r="F2" s="321"/>
    </row>
    <row r="3" spans="1:6" x14ac:dyDescent="0.3">
      <c r="A3" s="321" t="s">
        <v>24</v>
      </c>
      <c r="B3" s="321"/>
      <c r="C3" s="321"/>
      <c r="D3" s="321"/>
      <c r="E3" s="322"/>
      <c r="F3" s="322"/>
    </row>
    <row r="4" spans="1:6" x14ac:dyDescent="0.3">
      <c r="A4" s="13"/>
      <c r="B4" s="13"/>
      <c r="C4" s="13"/>
      <c r="D4" s="13"/>
      <c r="E4" s="14"/>
      <c r="F4" s="14"/>
    </row>
    <row r="5" spans="1:6" x14ac:dyDescent="0.3">
      <c r="A5" s="321" t="s">
        <v>38</v>
      </c>
      <c r="B5" s="321"/>
      <c r="C5" s="321"/>
      <c r="D5" s="323"/>
      <c r="E5" s="323"/>
      <c r="F5" s="323"/>
    </row>
    <row r="6" spans="1:6" x14ac:dyDescent="0.3">
      <c r="A6" s="13"/>
      <c r="B6" s="13"/>
      <c r="C6" s="13"/>
      <c r="D6" s="13"/>
      <c r="E6" s="14"/>
      <c r="F6" s="14"/>
    </row>
    <row r="7" spans="1:6" x14ac:dyDescent="0.3">
      <c r="A7" s="321" t="s">
        <v>39</v>
      </c>
      <c r="B7" s="321"/>
      <c r="C7" s="321"/>
      <c r="D7" s="322"/>
      <c r="E7" s="322"/>
      <c r="F7" s="322"/>
    </row>
    <row r="8" spans="1:6" x14ac:dyDescent="0.3">
      <c r="A8" s="13"/>
      <c r="B8" s="13"/>
      <c r="C8" s="13"/>
      <c r="D8" s="13"/>
      <c r="E8" s="14"/>
      <c r="F8" s="14"/>
    </row>
    <row r="9" spans="1:6" s="97" customFormat="1" ht="28.8" x14ac:dyDescent="0.3">
      <c r="A9" s="96" t="s">
        <v>40</v>
      </c>
      <c r="B9" s="95" t="s">
        <v>65</v>
      </c>
      <c r="C9" s="95" t="s">
        <v>66</v>
      </c>
      <c r="D9" s="95" t="s">
        <v>67</v>
      </c>
      <c r="E9" s="95" t="s">
        <v>72</v>
      </c>
      <c r="F9" s="95" t="s">
        <v>72</v>
      </c>
    </row>
    <row r="10" spans="1:6" s="100" customFormat="1" ht="10.199999999999999" x14ac:dyDescent="0.2">
      <c r="A10" s="98">
        <v>1</v>
      </c>
      <c r="B10" s="99">
        <v>2</v>
      </c>
      <c r="C10" s="99">
        <v>3</v>
      </c>
      <c r="D10" s="99">
        <v>4</v>
      </c>
      <c r="E10" s="99" t="s">
        <v>85</v>
      </c>
      <c r="F10" s="99" t="s">
        <v>84</v>
      </c>
    </row>
    <row r="11" spans="1:6" s="100" customFormat="1" ht="14.4" x14ac:dyDescent="0.2">
      <c r="A11" s="115" t="s">
        <v>97</v>
      </c>
      <c r="B11" s="251">
        <f>B12</f>
        <v>660094.43999999994</v>
      </c>
      <c r="C11" s="251">
        <v>646863.14</v>
      </c>
      <c r="D11" s="251">
        <v>333210.01</v>
      </c>
      <c r="E11" s="251">
        <f>D11/B11*100</f>
        <v>50.479142045189782</v>
      </c>
      <c r="F11" s="251">
        <f>D11/C11*100</f>
        <v>51.511670613972541</v>
      </c>
    </row>
    <row r="12" spans="1:6" s="97" customFormat="1" ht="17.25" customHeight="1" x14ac:dyDescent="0.3">
      <c r="A12" s="101" t="s">
        <v>95</v>
      </c>
      <c r="B12" s="252">
        <f>SUM(B13:B13)</f>
        <v>660094.43999999994</v>
      </c>
      <c r="C12" s="251">
        <v>646863.14</v>
      </c>
      <c r="D12" s="368">
        <v>333210.01</v>
      </c>
      <c r="E12" s="253">
        <f>SUM(D12/B12*100)</f>
        <v>50.479142045189782</v>
      </c>
      <c r="F12" s="253">
        <f>SUM(D12/C12*100)</f>
        <v>51.511670613972541</v>
      </c>
    </row>
    <row r="13" spans="1:6" s="97" customFormat="1" ht="14.4" x14ac:dyDescent="0.3">
      <c r="A13" s="101" t="s">
        <v>41</v>
      </c>
      <c r="B13" s="252">
        <v>660094.43999999994</v>
      </c>
      <c r="C13" s="251">
        <v>646863.14</v>
      </c>
      <c r="D13" s="253">
        <v>333210.01</v>
      </c>
      <c r="E13" s="253">
        <f t="shared" ref="E13" si="0">SUM(D13/B13*100)</f>
        <v>50.479142045189782</v>
      </c>
      <c r="F13" s="253">
        <f t="shared" ref="F13" si="1">SUM(D13/C13*100)</f>
        <v>51.511670613972541</v>
      </c>
    </row>
  </sheetData>
  <mergeCells count="5">
    <mergeCell ref="A1:F1"/>
    <mergeCell ref="A3:F3"/>
    <mergeCell ref="A5:F5"/>
    <mergeCell ref="A7:F7"/>
    <mergeCell ref="A2:F2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169"/>
  <sheetViews>
    <sheetView topLeftCell="A55" zoomScaleNormal="100" workbookViewId="0">
      <selection activeCell="M67" sqref="M67"/>
    </sheetView>
  </sheetViews>
  <sheetFormatPr defaultColWidth="9.109375" defaultRowHeight="15.6" x14ac:dyDescent="0.3"/>
  <cols>
    <col min="1" max="1" width="13.21875" style="51" customWidth="1"/>
    <col min="2" max="2" width="52.33203125" style="51" customWidth="1"/>
    <col min="3" max="3" width="14.5546875" style="51" bestFit="1" customWidth="1"/>
    <col min="4" max="4" width="11.6640625" style="51" bestFit="1" customWidth="1"/>
    <col min="5" max="5" width="9.44140625" style="21" customWidth="1"/>
    <col min="6" max="7" width="15.109375" style="21" customWidth="1"/>
    <col min="8" max="8" width="16.6640625" style="21" hidden="1" customWidth="1"/>
    <col min="9" max="9" width="16.44140625" style="21" hidden="1" customWidth="1"/>
    <col min="10" max="10" width="12.5546875" style="21" hidden="1" customWidth="1"/>
    <col min="11" max="12" width="10.6640625" style="21" bestFit="1" customWidth="1"/>
    <col min="13" max="13" width="10.33203125" style="21" bestFit="1" customWidth="1"/>
    <col min="14" max="14" width="11.88671875" style="21" bestFit="1" customWidth="1"/>
    <col min="15" max="15" width="15.44140625" style="21" customWidth="1"/>
    <col min="16" max="16" width="9.109375" style="21" customWidth="1"/>
    <col min="17" max="16384" width="9.109375" style="21"/>
  </cols>
  <sheetData>
    <row r="1" spans="1:15" ht="15.75" customHeight="1" x14ac:dyDescent="0.3">
      <c r="A1" s="300" t="s">
        <v>64</v>
      </c>
      <c r="B1" s="300"/>
      <c r="C1" s="300"/>
      <c r="D1" s="300"/>
      <c r="E1" s="300"/>
      <c r="F1" s="10"/>
      <c r="G1" s="48"/>
      <c r="H1" s="49"/>
      <c r="I1" s="49"/>
      <c r="J1" s="49"/>
    </row>
    <row r="2" spans="1:15" s="15" customFormat="1" ht="15.75" customHeight="1" x14ac:dyDescent="0.3">
      <c r="A2" s="300" t="s">
        <v>45</v>
      </c>
      <c r="B2" s="300"/>
      <c r="C2" s="300"/>
      <c r="D2" s="300"/>
      <c r="E2" s="300"/>
    </row>
    <row r="3" spans="1:15" s="33" customFormat="1" x14ac:dyDescent="0.3">
      <c r="A3" s="46"/>
      <c r="B3" s="46"/>
      <c r="C3" s="47"/>
      <c r="D3" s="47"/>
      <c r="E3" s="50"/>
      <c r="F3" s="50"/>
      <c r="G3" s="50"/>
      <c r="H3" s="50"/>
      <c r="I3" s="50"/>
      <c r="J3" s="50"/>
    </row>
    <row r="4" spans="1:15" s="33" customFormat="1" ht="46.8" x14ac:dyDescent="0.3">
      <c r="A4" s="103" t="s">
        <v>42</v>
      </c>
      <c r="B4" s="103" t="s">
        <v>43</v>
      </c>
      <c r="C4" s="104" t="s">
        <v>66</v>
      </c>
      <c r="D4" s="104" t="s">
        <v>67</v>
      </c>
      <c r="E4" s="104" t="s">
        <v>72</v>
      </c>
      <c r="F4" s="50"/>
      <c r="G4" s="50"/>
      <c r="H4" s="50"/>
      <c r="I4" s="50"/>
      <c r="J4" s="50"/>
    </row>
    <row r="5" spans="1:15" s="56" customFormat="1" ht="10.199999999999999" x14ac:dyDescent="0.2">
      <c r="A5" s="324">
        <v>1</v>
      </c>
      <c r="B5" s="324"/>
      <c r="C5" s="105">
        <v>2</v>
      </c>
      <c r="D5" s="105">
        <v>3</v>
      </c>
      <c r="E5" s="106" t="s">
        <v>96</v>
      </c>
      <c r="F5" s="55"/>
      <c r="G5" s="55"/>
      <c r="H5" s="55"/>
      <c r="I5" s="55"/>
      <c r="J5" s="55"/>
    </row>
    <row r="6" spans="1:15" s="33" customFormat="1" x14ac:dyDescent="0.3">
      <c r="A6" s="107" t="s">
        <v>101</v>
      </c>
      <c r="B6" s="108" t="s">
        <v>101</v>
      </c>
      <c r="C6" s="124" t="s">
        <v>101</v>
      </c>
      <c r="D6" s="109" t="s">
        <v>101</v>
      </c>
      <c r="E6" s="109" t="s">
        <v>101</v>
      </c>
      <c r="F6" s="50"/>
      <c r="G6" s="50"/>
      <c r="H6" s="50"/>
      <c r="I6" s="50"/>
      <c r="J6" s="50"/>
    </row>
    <row r="7" spans="1:15" s="33" customFormat="1" ht="31.2" x14ac:dyDescent="0.3">
      <c r="A7" s="189" t="s">
        <v>197</v>
      </c>
      <c r="B7" s="187" t="s">
        <v>198</v>
      </c>
      <c r="C7" s="188">
        <f>C8+C54+C79+C86+C95+C102+C109+C116+C123+C146+C157</f>
        <v>646863.14</v>
      </c>
      <c r="D7" s="188">
        <f>D8+D54+D79+D86+D95+D102+D109+D116+D123+D146+D157</f>
        <v>333210.01</v>
      </c>
      <c r="E7" s="188">
        <f>D7/C7*100</f>
        <v>51.511670613972541</v>
      </c>
      <c r="F7" s="50"/>
      <c r="G7" s="50"/>
      <c r="H7" s="50"/>
      <c r="I7" s="50"/>
      <c r="J7" s="50"/>
    </row>
    <row r="8" spans="1:15" ht="31.2" customHeight="1" x14ac:dyDescent="0.3">
      <c r="A8" s="186" t="s">
        <v>156</v>
      </c>
      <c r="B8" s="184" t="s">
        <v>155</v>
      </c>
      <c r="C8" s="185">
        <v>465468.03</v>
      </c>
      <c r="D8" s="185">
        <f>D9+D12+D39</f>
        <v>270086.62</v>
      </c>
      <c r="E8" s="185">
        <f>D8/C8*100</f>
        <v>58.024741248072395</v>
      </c>
      <c r="F8" s="50"/>
      <c r="G8" s="52"/>
      <c r="H8" s="53"/>
      <c r="I8" s="53"/>
    </row>
    <row r="9" spans="1:15" ht="14.25" customHeight="1" x14ac:dyDescent="0.3">
      <c r="A9" s="191" t="s">
        <v>213</v>
      </c>
      <c r="B9" s="192" t="s">
        <v>44</v>
      </c>
      <c r="C9" s="193">
        <v>1</v>
      </c>
      <c r="D9" s="193">
        <v>0</v>
      </c>
      <c r="E9" s="193">
        <v>0</v>
      </c>
      <c r="F9" s="50"/>
      <c r="G9" s="52"/>
      <c r="H9" s="53"/>
      <c r="I9" s="53"/>
    </row>
    <row r="10" spans="1:15" ht="14.25" customHeight="1" x14ac:dyDescent="0.3">
      <c r="A10" s="277">
        <v>3</v>
      </c>
      <c r="B10" s="278" t="s">
        <v>35</v>
      </c>
      <c r="C10" s="224">
        <v>1</v>
      </c>
      <c r="D10" s="224">
        <v>0</v>
      </c>
      <c r="E10" s="224">
        <v>0</v>
      </c>
      <c r="F10" s="50"/>
      <c r="G10" s="52"/>
      <c r="H10" s="53"/>
      <c r="I10" s="53"/>
    </row>
    <row r="11" spans="1:15" ht="14.25" customHeight="1" x14ac:dyDescent="0.3">
      <c r="A11" s="219">
        <v>32</v>
      </c>
      <c r="B11" s="279" t="s">
        <v>110</v>
      </c>
      <c r="C11" s="224">
        <v>1</v>
      </c>
      <c r="D11" s="224">
        <v>0</v>
      </c>
      <c r="E11" s="224">
        <v>0</v>
      </c>
      <c r="F11" s="50"/>
      <c r="G11" s="52"/>
      <c r="H11" s="53"/>
      <c r="I11" s="53"/>
    </row>
    <row r="12" spans="1:15" ht="19.2" customHeight="1" x14ac:dyDescent="0.3">
      <c r="A12" s="250" t="s">
        <v>205</v>
      </c>
      <c r="B12" s="195" t="s">
        <v>157</v>
      </c>
      <c r="C12" s="193">
        <v>47967.03</v>
      </c>
      <c r="D12" s="193">
        <v>20330.38</v>
      </c>
      <c r="E12" s="194">
        <f>D12/C12*100</f>
        <v>42.384070892027296</v>
      </c>
      <c r="F12" s="50"/>
      <c r="G12" s="52"/>
      <c r="H12" s="53"/>
      <c r="I12" s="53"/>
    </row>
    <row r="13" spans="1:15" ht="18" customHeight="1" x14ac:dyDescent="0.3">
      <c r="A13" s="280">
        <v>3</v>
      </c>
      <c r="B13" s="278" t="s">
        <v>35</v>
      </c>
      <c r="C13" s="224">
        <v>47967.03</v>
      </c>
      <c r="D13" s="224">
        <v>20182.509999999998</v>
      </c>
      <c r="E13" s="224">
        <f>D13/C13*100</f>
        <v>42.075796646154657</v>
      </c>
      <c r="F13" s="50"/>
      <c r="G13" s="52"/>
      <c r="H13" s="53"/>
      <c r="I13" s="53"/>
    </row>
    <row r="14" spans="1:15" ht="14.25" customHeight="1" x14ac:dyDescent="0.3">
      <c r="A14" s="219">
        <v>32</v>
      </c>
      <c r="B14" s="279" t="s">
        <v>16</v>
      </c>
      <c r="C14" s="224">
        <v>47267.03</v>
      </c>
      <c r="D14" s="224">
        <v>20182.509999999998</v>
      </c>
      <c r="E14" s="224">
        <f>D14/C14*100</f>
        <v>42.698917194501114</v>
      </c>
      <c r="F14" s="50"/>
      <c r="G14" s="52"/>
      <c r="H14" s="53"/>
      <c r="I14" s="53"/>
      <c r="O14" s="21" t="s">
        <v>101</v>
      </c>
    </row>
    <row r="15" spans="1:15" ht="14.25" customHeight="1" x14ac:dyDescent="0.3">
      <c r="A15" s="118">
        <v>321</v>
      </c>
      <c r="B15" s="123" t="s">
        <v>114</v>
      </c>
      <c r="C15" s="125">
        <v>0</v>
      </c>
      <c r="D15" s="125">
        <v>1243.94</v>
      </c>
      <c r="E15" s="125">
        <v>0</v>
      </c>
      <c r="F15" s="50"/>
      <c r="G15" s="52"/>
      <c r="H15" s="53"/>
      <c r="I15" s="53"/>
    </row>
    <row r="16" spans="1:15" ht="14.25" customHeight="1" x14ac:dyDescent="0.3">
      <c r="A16" s="102">
        <v>3211</v>
      </c>
      <c r="B16" s="130" t="s">
        <v>115</v>
      </c>
      <c r="C16" s="129">
        <v>0</v>
      </c>
      <c r="D16" s="129">
        <v>1144.1199999999999</v>
      </c>
      <c r="E16" s="129">
        <v>0</v>
      </c>
      <c r="F16" s="50"/>
      <c r="G16" s="52"/>
      <c r="H16" s="53"/>
      <c r="I16" s="53"/>
    </row>
    <row r="17" spans="1:9" ht="14.25" customHeight="1" x14ac:dyDescent="0.3">
      <c r="A17" s="102">
        <v>3213</v>
      </c>
      <c r="B17" s="130" t="s">
        <v>148</v>
      </c>
      <c r="C17" s="129">
        <v>0</v>
      </c>
      <c r="D17" s="129">
        <v>95</v>
      </c>
      <c r="E17" s="129">
        <v>0</v>
      </c>
      <c r="F17" s="50"/>
      <c r="G17" s="52"/>
      <c r="H17" s="53"/>
      <c r="I17" s="53"/>
    </row>
    <row r="18" spans="1:9" ht="14.25" customHeight="1" x14ac:dyDescent="0.3">
      <c r="A18" s="102">
        <v>3214</v>
      </c>
      <c r="B18" s="130" t="s">
        <v>227</v>
      </c>
      <c r="C18" s="129">
        <v>0</v>
      </c>
      <c r="D18" s="129">
        <v>4.82</v>
      </c>
      <c r="E18" s="129">
        <v>0</v>
      </c>
      <c r="F18" s="50"/>
      <c r="G18" s="52"/>
      <c r="H18" s="53"/>
      <c r="I18" s="53"/>
    </row>
    <row r="19" spans="1:9" ht="14.25" customHeight="1" x14ac:dyDescent="0.3">
      <c r="A19" s="118">
        <v>322</v>
      </c>
      <c r="B19" s="123" t="s">
        <v>56</v>
      </c>
      <c r="C19" s="125">
        <v>0</v>
      </c>
      <c r="D19" s="125">
        <v>14821.6</v>
      </c>
      <c r="E19" s="125">
        <v>0</v>
      </c>
      <c r="F19" s="50"/>
      <c r="G19" s="52"/>
      <c r="H19" s="53"/>
      <c r="I19" s="53"/>
    </row>
    <row r="20" spans="1:9" ht="14.25" customHeight="1" x14ac:dyDescent="0.3">
      <c r="A20" s="102">
        <v>3221</v>
      </c>
      <c r="B20" s="130" t="s">
        <v>60</v>
      </c>
      <c r="C20" s="129">
        <v>0</v>
      </c>
      <c r="D20" s="129">
        <v>1608.69</v>
      </c>
      <c r="E20" s="129">
        <v>0</v>
      </c>
      <c r="F20" s="50"/>
      <c r="G20" s="52"/>
      <c r="H20" s="53"/>
      <c r="I20" s="53"/>
    </row>
    <row r="21" spans="1:9" ht="14.25" customHeight="1" x14ac:dyDescent="0.3">
      <c r="A21" s="102">
        <v>3222</v>
      </c>
      <c r="B21" s="130" t="s">
        <v>98</v>
      </c>
      <c r="C21" s="129">
        <v>0</v>
      </c>
      <c r="D21" s="129">
        <v>30.06</v>
      </c>
      <c r="E21" s="129">
        <v>0</v>
      </c>
      <c r="F21" s="50"/>
      <c r="G21" s="52"/>
      <c r="H21" s="53"/>
      <c r="I21" s="53"/>
    </row>
    <row r="22" spans="1:9" ht="14.25" customHeight="1" x14ac:dyDescent="0.3">
      <c r="A22" s="102">
        <v>3223</v>
      </c>
      <c r="B22" s="130" t="s">
        <v>218</v>
      </c>
      <c r="C22" s="129">
        <v>0</v>
      </c>
      <c r="D22" s="129">
        <v>13152.25</v>
      </c>
      <c r="E22" s="129">
        <v>0</v>
      </c>
      <c r="F22" s="50"/>
      <c r="G22" s="52"/>
      <c r="H22" s="53"/>
      <c r="I22" s="53"/>
    </row>
    <row r="23" spans="1:9" ht="14.25" customHeight="1" x14ac:dyDescent="0.3">
      <c r="A23" s="102">
        <v>3224</v>
      </c>
      <c r="B23" s="130" t="s">
        <v>219</v>
      </c>
      <c r="C23" s="129">
        <v>0</v>
      </c>
      <c r="D23" s="129">
        <v>30.6</v>
      </c>
      <c r="E23" s="129">
        <v>0</v>
      </c>
      <c r="F23" s="50"/>
      <c r="G23" s="52"/>
      <c r="H23" s="53"/>
      <c r="I23" s="53"/>
    </row>
    <row r="24" spans="1:9" ht="14.25" customHeight="1" x14ac:dyDescent="0.3">
      <c r="A24" s="118">
        <v>323</v>
      </c>
      <c r="B24" s="122" t="s">
        <v>50</v>
      </c>
      <c r="C24" s="125">
        <v>0</v>
      </c>
      <c r="D24" s="125">
        <v>3650.32</v>
      </c>
      <c r="E24" s="125">
        <v>0</v>
      </c>
      <c r="F24" s="50"/>
      <c r="G24" s="52"/>
      <c r="H24" s="53"/>
      <c r="I24" s="53"/>
    </row>
    <row r="25" spans="1:9" ht="14.25" customHeight="1" x14ac:dyDescent="0.3">
      <c r="A25" s="102">
        <v>3231</v>
      </c>
      <c r="B25" s="121" t="s">
        <v>220</v>
      </c>
      <c r="C25" s="129">
        <v>0</v>
      </c>
      <c r="D25" s="129">
        <v>323.94</v>
      </c>
      <c r="E25" s="129">
        <v>0</v>
      </c>
      <c r="F25" s="50"/>
      <c r="G25" s="52"/>
      <c r="H25" s="53"/>
      <c r="I25" s="53"/>
    </row>
    <row r="26" spans="1:9" ht="14.25" customHeight="1" x14ac:dyDescent="0.3">
      <c r="A26" s="102">
        <v>3232</v>
      </c>
      <c r="B26" s="121" t="s">
        <v>221</v>
      </c>
      <c r="C26" s="129">
        <v>0</v>
      </c>
      <c r="D26" s="129">
        <v>1206.1300000000001</v>
      </c>
      <c r="E26" s="129">
        <v>0</v>
      </c>
      <c r="F26" s="50"/>
      <c r="G26" s="52"/>
      <c r="H26" s="53"/>
      <c r="I26" s="53"/>
    </row>
    <row r="27" spans="1:9" ht="14.25" customHeight="1" x14ac:dyDescent="0.3">
      <c r="A27" s="102">
        <v>3234</v>
      </c>
      <c r="B27" s="121" t="s">
        <v>143</v>
      </c>
      <c r="C27" s="129">
        <v>0</v>
      </c>
      <c r="D27" s="129">
        <v>1330.81</v>
      </c>
      <c r="E27" s="129">
        <v>0</v>
      </c>
      <c r="F27" s="50"/>
      <c r="G27" s="52"/>
      <c r="H27" s="53"/>
      <c r="I27" s="53"/>
    </row>
    <row r="28" spans="1:9" ht="14.25" customHeight="1" x14ac:dyDescent="0.3">
      <c r="A28" s="102">
        <v>3238</v>
      </c>
      <c r="B28" s="121" t="s">
        <v>105</v>
      </c>
      <c r="C28" s="129">
        <v>0</v>
      </c>
      <c r="D28" s="129">
        <v>766.44</v>
      </c>
      <c r="E28" s="129">
        <v>0</v>
      </c>
      <c r="F28" s="50"/>
      <c r="G28" s="52"/>
      <c r="H28" s="53"/>
      <c r="I28" s="53"/>
    </row>
    <row r="29" spans="1:9" ht="14.25" customHeight="1" x14ac:dyDescent="0.3">
      <c r="A29" s="120">
        <v>3239</v>
      </c>
      <c r="B29" s="121" t="s">
        <v>222</v>
      </c>
      <c r="C29" s="125">
        <v>0</v>
      </c>
      <c r="D29" s="126">
        <v>23</v>
      </c>
      <c r="E29" s="125">
        <v>0</v>
      </c>
      <c r="F29" s="50"/>
      <c r="G29" s="52"/>
      <c r="H29" s="53"/>
      <c r="I29" s="53"/>
    </row>
    <row r="30" spans="1:9" ht="14.25" customHeight="1" x14ac:dyDescent="0.3">
      <c r="A30" s="118">
        <v>329</v>
      </c>
      <c r="B30" s="122" t="s">
        <v>106</v>
      </c>
      <c r="C30" s="125">
        <v>0</v>
      </c>
      <c r="D30" s="125">
        <v>466.65</v>
      </c>
      <c r="E30" s="125">
        <v>0</v>
      </c>
      <c r="F30" s="50"/>
      <c r="G30" s="52"/>
      <c r="H30" s="53"/>
      <c r="I30" s="53"/>
    </row>
    <row r="31" spans="1:9" ht="14.25" customHeight="1" x14ac:dyDescent="0.3">
      <c r="A31" s="102">
        <v>3293</v>
      </c>
      <c r="B31" s="121" t="s">
        <v>81</v>
      </c>
      <c r="C31" s="129">
        <v>0</v>
      </c>
      <c r="D31" s="129">
        <v>257.47000000000003</v>
      </c>
      <c r="E31" s="129">
        <v>0</v>
      </c>
      <c r="F31" s="50"/>
      <c r="G31" s="52"/>
      <c r="H31" s="53"/>
      <c r="I31" s="53"/>
    </row>
    <row r="32" spans="1:9" ht="14.25" customHeight="1" x14ac:dyDescent="0.3">
      <c r="A32" s="102">
        <v>3294</v>
      </c>
      <c r="B32" s="121" t="s">
        <v>223</v>
      </c>
      <c r="C32" s="129">
        <v>0</v>
      </c>
      <c r="D32" s="129">
        <v>161.18</v>
      </c>
      <c r="E32" s="129">
        <v>0</v>
      </c>
      <c r="F32" s="50"/>
      <c r="G32" s="52"/>
      <c r="H32" s="53"/>
      <c r="I32" s="53"/>
    </row>
    <row r="33" spans="1:9" ht="14.25" customHeight="1" x14ac:dyDescent="0.3">
      <c r="A33" s="102">
        <v>3299</v>
      </c>
      <c r="B33" s="121" t="s">
        <v>106</v>
      </c>
      <c r="C33" s="129">
        <v>0</v>
      </c>
      <c r="D33" s="129">
        <v>48</v>
      </c>
      <c r="E33" s="129">
        <v>0</v>
      </c>
      <c r="F33" s="50"/>
      <c r="G33" s="52"/>
      <c r="H33" s="53"/>
      <c r="I33" s="53"/>
    </row>
    <row r="34" spans="1:9" ht="14.25" customHeight="1" x14ac:dyDescent="0.3">
      <c r="A34" s="232">
        <v>34</v>
      </c>
      <c r="B34" s="276" t="s">
        <v>133</v>
      </c>
      <c r="C34" s="233">
        <v>700</v>
      </c>
      <c r="D34" s="233">
        <v>147.87</v>
      </c>
      <c r="E34" s="233">
        <f>D34/C34*100</f>
        <v>21.124285714285715</v>
      </c>
      <c r="F34" s="50"/>
      <c r="G34" s="52"/>
      <c r="H34" s="53"/>
      <c r="I34" s="53"/>
    </row>
    <row r="35" spans="1:9" ht="14.25" customHeight="1" x14ac:dyDescent="0.3">
      <c r="A35" s="102">
        <v>343</v>
      </c>
      <c r="B35" s="121" t="s">
        <v>224</v>
      </c>
      <c r="C35" s="129">
        <v>0</v>
      </c>
      <c r="D35" s="129">
        <v>147.87</v>
      </c>
      <c r="E35" s="129">
        <v>0</v>
      </c>
      <c r="F35" s="50"/>
      <c r="G35" s="52"/>
      <c r="H35" s="53"/>
      <c r="I35" s="53"/>
    </row>
    <row r="36" spans="1:9" ht="14.25" customHeight="1" x14ac:dyDescent="0.3">
      <c r="A36" s="102">
        <v>3431</v>
      </c>
      <c r="B36" s="121" t="s">
        <v>225</v>
      </c>
      <c r="C36" s="129">
        <v>0</v>
      </c>
      <c r="D36" s="129">
        <v>138.68</v>
      </c>
      <c r="E36" s="129">
        <v>0</v>
      </c>
      <c r="F36" s="50"/>
      <c r="G36" s="52"/>
      <c r="H36" s="53"/>
      <c r="I36" s="53"/>
    </row>
    <row r="37" spans="1:9" ht="14.25" customHeight="1" x14ac:dyDescent="0.3">
      <c r="A37" s="102">
        <v>3433</v>
      </c>
      <c r="B37" s="121" t="s">
        <v>226</v>
      </c>
      <c r="C37" s="129">
        <v>0</v>
      </c>
      <c r="D37" s="129">
        <v>9.19</v>
      </c>
      <c r="E37" s="129">
        <v>0</v>
      </c>
      <c r="F37" s="50"/>
      <c r="G37" s="52"/>
      <c r="H37" s="53"/>
      <c r="I37" s="53"/>
    </row>
    <row r="38" spans="1:9" ht="14.25" customHeight="1" x14ac:dyDescent="0.3">
      <c r="A38" s="102"/>
      <c r="B38" s="121"/>
      <c r="C38" s="129"/>
      <c r="D38" s="129"/>
      <c r="E38" s="129"/>
      <c r="F38" s="50"/>
      <c r="G38" s="52"/>
      <c r="H38" s="53"/>
      <c r="I38" s="53"/>
    </row>
    <row r="39" spans="1:9" ht="14.25" customHeight="1" x14ac:dyDescent="0.3">
      <c r="A39" s="199">
        <v>53</v>
      </c>
      <c r="B39" s="192" t="s">
        <v>118</v>
      </c>
      <c r="C39" s="193">
        <f>C41+C48</f>
        <v>417500</v>
      </c>
      <c r="D39" s="193">
        <f>D41+D48</f>
        <v>249756.24</v>
      </c>
      <c r="E39" s="193">
        <f t="shared" ref="E39:E41" si="0">D39/C39*100</f>
        <v>59.821853892215572</v>
      </c>
      <c r="F39" s="50"/>
      <c r="G39" s="52"/>
      <c r="H39" s="53"/>
      <c r="I39" s="53"/>
    </row>
    <row r="40" spans="1:9" ht="14.25" customHeight="1" x14ac:dyDescent="0.3">
      <c r="A40" s="277">
        <v>3</v>
      </c>
      <c r="B40" s="281" t="s">
        <v>35</v>
      </c>
      <c r="C40" s="224">
        <v>417500</v>
      </c>
      <c r="D40" s="224">
        <v>249756.24</v>
      </c>
      <c r="E40" s="224">
        <f t="shared" si="0"/>
        <v>59.821853892215572</v>
      </c>
      <c r="F40" s="50"/>
      <c r="G40" s="52"/>
      <c r="H40" s="53"/>
      <c r="I40" s="53"/>
    </row>
    <row r="41" spans="1:9" ht="14.25" customHeight="1" x14ac:dyDescent="0.3">
      <c r="A41" s="219">
        <v>31</v>
      </c>
      <c r="B41" s="279" t="s">
        <v>110</v>
      </c>
      <c r="C41" s="224">
        <v>367000</v>
      </c>
      <c r="D41" s="224">
        <v>225310.96</v>
      </c>
      <c r="E41" s="224">
        <f t="shared" si="0"/>
        <v>61.392632152588554</v>
      </c>
      <c r="F41" s="50"/>
      <c r="G41" s="52"/>
      <c r="H41" s="53"/>
      <c r="I41" s="53"/>
    </row>
    <row r="42" spans="1:9" ht="14.25" customHeight="1" x14ac:dyDescent="0.3">
      <c r="A42" s="118">
        <v>311</v>
      </c>
      <c r="B42" s="123" t="s">
        <v>52</v>
      </c>
      <c r="C42" s="125">
        <v>0</v>
      </c>
      <c r="D42" s="125">
        <v>184568.54</v>
      </c>
      <c r="E42" s="125">
        <v>0</v>
      </c>
      <c r="F42" s="50"/>
      <c r="G42" s="52"/>
      <c r="H42" s="53"/>
      <c r="I42" s="53"/>
    </row>
    <row r="43" spans="1:9" ht="14.25" customHeight="1" x14ac:dyDescent="0.3">
      <c r="A43" s="102">
        <v>3111</v>
      </c>
      <c r="B43" s="130" t="s">
        <v>68</v>
      </c>
      <c r="C43" s="129">
        <v>0</v>
      </c>
      <c r="D43" s="129">
        <v>184568.54</v>
      </c>
      <c r="E43" s="129">
        <v>0</v>
      </c>
      <c r="F43" s="50"/>
      <c r="G43" s="52"/>
      <c r="H43" s="53"/>
      <c r="I43" s="53"/>
    </row>
    <row r="44" spans="1:9" ht="14.25" customHeight="1" x14ac:dyDescent="0.3">
      <c r="A44" s="118">
        <v>312</v>
      </c>
      <c r="B44" s="123" t="s">
        <v>111</v>
      </c>
      <c r="C44" s="125">
        <v>0</v>
      </c>
      <c r="D44" s="125">
        <v>10468.549999999999</v>
      </c>
      <c r="E44" s="125">
        <v>0</v>
      </c>
      <c r="F44" s="50"/>
      <c r="G44" s="52"/>
      <c r="H44" s="53"/>
      <c r="I44" s="53"/>
    </row>
    <row r="45" spans="1:9" ht="14.25" customHeight="1" x14ac:dyDescent="0.3">
      <c r="A45" s="102">
        <v>3121</v>
      </c>
      <c r="B45" s="130" t="s">
        <v>111</v>
      </c>
      <c r="C45" s="129">
        <v>0</v>
      </c>
      <c r="D45" s="129">
        <v>10468.549999999999</v>
      </c>
      <c r="E45" s="129">
        <v>0</v>
      </c>
      <c r="F45" s="50"/>
      <c r="G45" s="52"/>
      <c r="H45" s="53"/>
      <c r="I45" s="53"/>
    </row>
    <row r="46" spans="1:9" ht="14.25" customHeight="1" x14ac:dyDescent="0.3">
      <c r="A46" s="118">
        <v>313</v>
      </c>
      <c r="B46" s="123" t="s">
        <v>112</v>
      </c>
      <c r="C46" s="125">
        <v>0</v>
      </c>
      <c r="D46" s="125">
        <v>30273.87</v>
      </c>
      <c r="E46" s="125">
        <v>0</v>
      </c>
      <c r="F46" s="50"/>
      <c r="G46" s="52"/>
      <c r="H46" s="53"/>
      <c r="I46" s="53"/>
    </row>
    <row r="47" spans="1:9" ht="14.25" customHeight="1" x14ac:dyDescent="0.3">
      <c r="A47" s="102">
        <v>3132</v>
      </c>
      <c r="B47" s="130" t="s">
        <v>113</v>
      </c>
      <c r="C47" s="129">
        <v>0</v>
      </c>
      <c r="D47" s="129">
        <v>30273.87</v>
      </c>
      <c r="E47" s="129">
        <v>0</v>
      </c>
      <c r="F47" s="50"/>
      <c r="G47" s="52"/>
      <c r="H47" s="53"/>
      <c r="I47" s="53"/>
    </row>
    <row r="48" spans="1:9" ht="14.25" customHeight="1" x14ac:dyDescent="0.3">
      <c r="A48" s="219">
        <v>32</v>
      </c>
      <c r="B48" s="279" t="s">
        <v>16</v>
      </c>
      <c r="C48" s="224">
        <v>50500</v>
      </c>
      <c r="D48" s="224">
        <v>24445.279999999999</v>
      </c>
      <c r="E48" s="224">
        <f t="shared" ref="E48" si="1">D48/C48*100</f>
        <v>48.406495049504947</v>
      </c>
      <c r="F48" s="50"/>
      <c r="G48" s="52"/>
      <c r="H48" s="53"/>
      <c r="I48" s="53"/>
    </row>
    <row r="49" spans="1:9" ht="14.25" customHeight="1" x14ac:dyDescent="0.3">
      <c r="A49" s="118">
        <v>321</v>
      </c>
      <c r="B49" s="123" t="s">
        <v>114</v>
      </c>
      <c r="C49" s="125">
        <v>0</v>
      </c>
      <c r="D49" s="125">
        <v>23447.67</v>
      </c>
      <c r="E49" s="125">
        <v>0</v>
      </c>
      <c r="F49" s="50"/>
      <c r="G49" s="52"/>
      <c r="H49" s="53"/>
      <c r="I49" s="53"/>
    </row>
    <row r="50" spans="1:9" ht="14.25" customHeight="1" x14ac:dyDescent="0.3">
      <c r="A50" s="102">
        <v>3212</v>
      </c>
      <c r="B50" s="130" t="s">
        <v>116</v>
      </c>
      <c r="C50" s="129">
        <v>0</v>
      </c>
      <c r="D50" s="129">
        <v>23447.67</v>
      </c>
      <c r="E50" s="129">
        <v>0</v>
      </c>
      <c r="F50" s="50"/>
      <c r="G50" s="52"/>
      <c r="H50" s="53"/>
      <c r="I50" s="53"/>
    </row>
    <row r="51" spans="1:9" ht="14.25" customHeight="1" x14ac:dyDescent="0.3">
      <c r="A51" s="118">
        <v>329</v>
      </c>
      <c r="B51" s="122" t="s">
        <v>106</v>
      </c>
      <c r="C51" s="125">
        <v>0</v>
      </c>
      <c r="D51" s="125">
        <v>997.61</v>
      </c>
      <c r="E51" s="125">
        <v>0</v>
      </c>
      <c r="F51" s="50"/>
      <c r="G51" s="52"/>
      <c r="H51" s="53"/>
      <c r="I51" s="53"/>
    </row>
    <row r="52" spans="1:9" ht="14.25" customHeight="1" x14ac:dyDescent="0.3">
      <c r="A52" s="102">
        <v>3295</v>
      </c>
      <c r="B52" s="130" t="s">
        <v>82</v>
      </c>
      <c r="C52" s="129">
        <v>0</v>
      </c>
      <c r="D52" s="129">
        <v>997.61</v>
      </c>
      <c r="E52" s="129">
        <v>0</v>
      </c>
      <c r="F52" s="50"/>
      <c r="G52" s="52"/>
      <c r="H52" s="53"/>
      <c r="I52" s="53"/>
    </row>
    <row r="53" spans="1:9" ht="14.25" customHeight="1" x14ac:dyDescent="0.3">
      <c r="A53" s="102"/>
      <c r="B53" s="130"/>
      <c r="C53" s="129"/>
      <c r="D53" s="129"/>
      <c r="E53" s="129"/>
      <c r="F53" s="50"/>
      <c r="G53" s="52"/>
      <c r="H53" s="53"/>
      <c r="I53" s="53"/>
    </row>
    <row r="54" spans="1:9" ht="32.4" customHeight="1" x14ac:dyDescent="0.3">
      <c r="A54" s="186" t="s">
        <v>174</v>
      </c>
      <c r="B54" s="184" t="s">
        <v>173</v>
      </c>
      <c r="C54" s="185">
        <v>24250.14</v>
      </c>
      <c r="D54" s="185">
        <v>1339.93</v>
      </c>
      <c r="E54" s="185">
        <f>D54/C54*100</f>
        <v>5.5254526365620986</v>
      </c>
      <c r="F54" s="50"/>
      <c r="G54" s="52"/>
      <c r="H54" s="53"/>
      <c r="I54" s="53"/>
    </row>
    <row r="55" spans="1:9" ht="14.25" customHeight="1" x14ac:dyDescent="0.3">
      <c r="A55" s="191" t="s">
        <v>205</v>
      </c>
      <c r="B55" s="195" t="s">
        <v>157</v>
      </c>
      <c r="C55" s="193">
        <v>18001.310000000001</v>
      </c>
      <c r="D55" s="194">
        <v>0</v>
      </c>
      <c r="E55" s="194">
        <v>0</v>
      </c>
      <c r="F55" s="50"/>
      <c r="G55" s="52"/>
      <c r="H55" s="53"/>
      <c r="I55" s="53"/>
    </row>
    <row r="56" spans="1:9" ht="14.25" customHeight="1" x14ac:dyDescent="0.3">
      <c r="A56" s="282">
        <v>3</v>
      </c>
      <c r="B56" s="121" t="s">
        <v>35</v>
      </c>
      <c r="C56" s="126">
        <v>3001.31</v>
      </c>
      <c r="D56" s="126">
        <v>0</v>
      </c>
      <c r="E56" s="126">
        <v>0</v>
      </c>
      <c r="F56" s="50"/>
      <c r="G56" s="52"/>
      <c r="H56" s="53"/>
      <c r="I56" s="53"/>
    </row>
    <row r="57" spans="1:9" ht="14.25" customHeight="1" x14ac:dyDescent="0.3">
      <c r="A57" s="283">
        <v>32</v>
      </c>
      <c r="B57" s="284" t="s">
        <v>16</v>
      </c>
      <c r="C57" s="126">
        <v>3001.31</v>
      </c>
      <c r="D57" s="126">
        <v>0</v>
      </c>
      <c r="E57" s="126">
        <v>0</v>
      </c>
      <c r="F57" s="50"/>
      <c r="G57" s="52"/>
      <c r="H57" s="53"/>
      <c r="I57" s="53"/>
    </row>
    <row r="58" spans="1:9" ht="14.25" customHeight="1" x14ac:dyDescent="0.3">
      <c r="A58" s="118">
        <v>322</v>
      </c>
      <c r="B58" s="123" t="s">
        <v>100</v>
      </c>
      <c r="C58" s="129">
        <v>3001.31</v>
      </c>
      <c r="D58" s="129">
        <v>0</v>
      </c>
      <c r="E58" s="129">
        <v>0</v>
      </c>
      <c r="F58" s="50"/>
      <c r="G58" s="52"/>
      <c r="H58" s="53"/>
      <c r="I58" s="53"/>
    </row>
    <row r="59" spans="1:9" ht="14.25" customHeight="1" x14ac:dyDescent="0.3">
      <c r="A59" s="277">
        <v>4</v>
      </c>
      <c r="B59" s="281" t="s">
        <v>107</v>
      </c>
      <c r="C59" s="224">
        <v>15000</v>
      </c>
      <c r="D59" s="224">
        <v>0</v>
      </c>
      <c r="E59" s="224">
        <v>0</v>
      </c>
      <c r="F59" s="237"/>
      <c r="G59" s="52"/>
      <c r="H59" s="53"/>
      <c r="I59" s="53"/>
    </row>
    <row r="60" spans="1:9" ht="14.25" customHeight="1" x14ac:dyDescent="0.3">
      <c r="A60" s="225">
        <v>42</v>
      </c>
      <c r="B60" s="285" t="s">
        <v>108</v>
      </c>
      <c r="C60" s="224">
        <v>15000</v>
      </c>
      <c r="D60" s="224">
        <v>0</v>
      </c>
      <c r="E60" s="224">
        <v>0</v>
      </c>
      <c r="F60" s="237"/>
      <c r="G60" s="52"/>
      <c r="H60" s="53"/>
      <c r="I60" s="53"/>
    </row>
    <row r="61" spans="1:9" ht="14.25" customHeight="1" x14ac:dyDescent="0.3">
      <c r="A61" s="118">
        <v>422</v>
      </c>
      <c r="B61" s="122" t="s">
        <v>109</v>
      </c>
      <c r="C61" s="125">
        <v>0</v>
      </c>
      <c r="D61" s="125">
        <v>0</v>
      </c>
      <c r="E61" s="129">
        <v>0</v>
      </c>
      <c r="F61" s="237"/>
      <c r="G61" s="52"/>
      <c r="H61" s="53"/>
      <c r="I61" s="53"/>
    </row>
    <row r="62" spans="1:9" ht="14.25" customHeight="1" x14ac:dyDescent="0.3">
      <c r="A62" s="102">
        <v>4225</v>
      </c>
      <c r="B62" s="130" t="s">
        <v>117</v>
      </c>
      <c r="C62" s="129">
        <v>0</v>
      </c>
      <c r="D62" s="129">
        <v>0</v>
      </c>
      <c r="E62" s="129">
        <v>0</v>
      </c>
      <c r="F62" s="237"/>
      <c r="G62" s="52"/>
      <c r="H62" s="53"/>
      <c r="I62" s="53"/>
    </row>
    <row r="63" spans="1:9" ht="14.25" customHeight="1" x14ac:dyDescent="0.3">
      <c r="A63" s="198" t="s">
        <v>201</v>
      </c>
      <c r="B63" s="197" t="s">
        <v>181</v>
      </c>
      <c r="C63" s="193">
        <v>2000</v>
      </c>
      <c r="D63" s="193">
        <v>1179.5899999999999</v>
      </c>
      <c r="E63" s="193">
        <f>D63/C63*100</f>
        <v>58.979499999999994</v>
      </c>
      <c r="F63" s="237"/>
      <c r="G63" s="52"/>
      <c r="H63" s="53"/>
      <c r="I63" s="53"/>
    </row>
    <row r="64" spans="1:9" ht="14.25" customHeight="1" x14ac:dyDescent="0.3">
      <c r="A64" s="110">
        <v>3</v>
      </c>
      <c r="B64" s="111" t="s">
        <v>35</v>
      </c>
      <c r="C64" s="125">
        <v>2000</v>
      </c>
      <c r="D64" s="125">
        <v>1179.5899999999999</v>
      </c>
      <c r="E64" s="125">
        <f>D64/C64*100</f>
        <v>58.979499999999994</v>
      </c>
      <c r="F64" s="237"/>
      <c r="G64" s="52"/>
      <c r="H64" s="53"/>
      <c r="I64" s="53"/>
    </row>
    <row r="65" spans="1:9" ht="14.25" customHeight="1" x14ac:dyDescent="0.3">
      <c r="A65" s="112">
        <v>32</v>
      </c>
      <c r="B65" s="113" t="s">
        <v>16</v>
      </c>
      <c r="C65" s="125">
        <v>2000</v>
      </c>
      <c r="D65" s="125">
        <v>1179.5899999999999</v>
      </c>
      <c r="E65" s="125">
        <f>D65/C65*100</f>
        <v>58.979499999999994</v>
      </c>
      <c r="F65" s="237"/>
      <c r="G65" s="52"/>
      <c r="H65" s="53"/>
      <c r="I65" s="53"/>
    </row>
    <row r="66" spans="1:9" ht="14.25" customHeight="1" x14ac:dyDescent="0.3">
      <c r="A66" s="120">
        <v>322</v>
      </c>
      <c r="B66" s="121" t="s">
        <v>100</v>
      </c>
      <c r="C66" s="129">
        <v>0</v>
      </c>
      <c r="D66" s="129">
        <v>1179.5899999999999</v>
      </c>
      <c r="E66" s="129">
        <v>0</v>
      </c>
      <c r="F66" s="237"/>
      <c r="G66" s="52"/>
      <c r="H66" s="53"/>
      <c r="I66" s="53"/>
    </row>
    <row r="67" spans="1:9" ht="14.25" customHeight="1" x14ac:dyDescent="0.3">
      <c r="A67" s="102">
        <v>3225</v>
      </c>
      <c r="B67" s="121" t="s">
        <v>196</v>
      </c>
      <c r="C67" s="129">
        <v>0</v>
      </c>
      <c r="D67" s="129">
        <v>1179.5899999999999</v>
      </c>
      <c r="E67" s="129">
        <v>0</v>
      </c>
      <c r="F67" s="237"/>
      <c r="G67" s="52"/>
      <c r="H67" s="53"/>
      <c r="I67" s="53"/>
    </row>
    <row r="68" spans="1:9" ht="14.25" customHeight="1" x14ac:dyDescent="0.3">
      <c r="A68" s="198" t="s">
        <v>212</v>
      </c>
      <c r="B68" s="198" t="s">
        <v>169</v>
      </c>
      <c r="C68" s="193">
        <v>1800</v>
      </c>
      <c r="D68" s="193">
        <v>0</v>
      </c>
      <c r="E68" s="193">
        <v>0</v>
      </c>
      <c r="F68" s="237"/>
      <c r="G68" s="52"/>
      <c r="H68" s="53"/>
      <c r="I68" s="53"/>
    </row>
    <row r="69" spans="1:9" ht="14.25" customHeight="1" x14ac:dyDescent="0.3">
      <c r="A69" s="286">
        <v>4</v>
      </c>
      <c r="B69" s="278" t="s">
        <v>35</v>
      </c>
      <c r="C69" s="224">
        <v>1800</v>
      </c>
      <c r="D69" s="224">
        <v>0</v>
      </c>
      <c r="E69" s="224">
        <v>0</v>
      </c>
      <c r="F69" s="237"/>
      <c r="G69" s="52"/>
      <c r="H69" s="53"/>
      <c r="I69" s="53"/>
    </row>
    <row r="70" spans="1:9" ht="14.25" customHeight="1" x14ac:dyDescent="0.3">
      <c r="A70" s="221">
        <v>42</v>
      </c>
      <c r="B70" s="222" t="s">
        <v>16</v>
      </c>
      <c r="C70" s="224">
        <v>1800</v>
      </c>
      <c r="D70" s="224">
        <v>0</v>
      </c>
      <c r="E70" s="224">
        <v>0</v>
      </c>
      <c r="F70" s="237"/>
      <c r="G70" s="52"/>
      <c r="H70" s="53"/>
      <c r="I70" s="53"/>
    </row>
    <row r="71" spans="1:9" ht="14.25" customHeight="1" x14ac:dyDescent="0.3">
      <c r="A71" s="102" t="s">
        <v>101</v>
      </c>
      <c r="B71" s="130" t="s">
        <v>101</v>
      </c>
      <c r="C71" s="129">
        <v>0</v>
      </c>
      <c r="D71" s="129">
        <v>0</v>
      </c>
      <c r="E71" s="129">
        <v>0</v>
      </c>
      <c r="F71" s="237"/>
      <c r="G71" s="52"/>
      <c r="H71" s="53"/>
      <c r="I71" s="53"/>
    </row>
    <row r="72" spans="1:9" ht="31.8" customHeight="1" x14ac:dyDescent="0.3">
      <c r="A72" s="191" t="s">
        <v>211</v>
      </c>
      <c r="B72" s="192" t="s">
        <v>175</v>
      </c>
      <c r="C72" s="193">
        <v>2448.83</v>
      </c>
      <c r="D72" s="193">
        <v>160.34</v>
      </c>
      <c r="E72" s="193">
        <f>D72/C72*100</f>
        <v>6.5476166169150165</v>
      </c>
      <c r="F72" s="237"/>
      <c r="G72" s="52"/>
      <c r="H72" s="53"/>
      <c r="I72" s="53"/>
    </row>
    <row r="73" spans="1:9" ht="14.25" customHeight="1" x14ac:dyDescent="0.3">
      <c r="A73" s="286">
        <v>3</v>
      </c>
      <c r="B73" s="278" t="s">
        <v>35</v>
      </c>
      <c r="C73" s="224">
        <v>0</v>
      </c>
      <c r="D73" s="224">
        <v>130.34</v>
      </c>
      <c r="E73" s="224">
        <v>0</v>
      </c>
      <c r="F73" s="237"/>
      <c r="G73" s="52"/>
      <c r="H73" s="53"/>
      <c r="I73" s="53"/>
    </row>
    <row r="74" spans="1:9" ht="14.25" customHeight="1" x14ac:dyDescent="0.3">
      <c r="A74" s="221">
        <v>32</v>
      </c>
      <c r="B74" s="222" t="s">
        <v>16</v>
      </c>
      <c r="C74" s="224">
        <v>0</v>
      </c>
      <c r="D74" s="224">
        <v>130.34</v>
      </c>
      <c r="E74" s="224">
        <v>0</v>
      </c>
      <c r="F74" s="50"/>
      <c r="G74" s="52"/>
      <c r="H74" s="53"/>
      <c r="I74" s="53"/>
    </row>
    <row r="75" spans="1:9" ht="14.25" customHeight="1" x14ac:dyDescent="0.3">
      <c r="A75" s="102">
        <v>3225</v>
      </c>
      <c r="B75" s="130" t="s">
        <v>60</v>
      </c>
      <c r="C75" s="129">
        <v>0</v>
      </c>
      <c r="D75" s="129">
        <v>160.34</v>
      </c>
      <c r="E75" s="129">
        <v>0</v>
      </c>
      <c r="F75" s="237"/>
      <c r="G75" s="52"/>
      <c r="H75" s="53"/>
      <c r="I75" s="53"/>
    </row>
    <row r="76" spans="1:9" ht="14.25" customHeight="1" x14ac:dyDescent="0.3">
      <c r="A76" s="219">
        <v>4</v>
      </c>
      <c r="B76" s="279" t="s">
        <v>121</v>
      </c>
      <c r="C76" s="224">
        <v>2448.83</v>
      </c>
      <c r="D76" s="224">
        <v>0</v>
      </c>
      <c r="E76" s="224">
        <v>0</v>
      </c>
      <c r="F76" s="237"/>
      <c r="G76" s="52"/>
      <c r="H76" s="53"/>
      <c r="I76" s="53"/>
    </row>
    <row r="77" spans="1:9" ht="14.25" customHeight="1" x14ac:dyDescent="0.3">
      <c r="A77" s="219">
        <v>42</v>
      </c>
      <c r="B77" s="279" t="s">
        <v>121</v>
      </c>
      <c r="C77" s="224">
        <v>2448.83</v>
      </c>
      <c r="D77" s="224">
        <v>0</v>
      </c>
      <c r="E77" s="224">
        <v>0</v>
      </c>
      <c r="F77" s="237"/>
      <c r="G77" s="52"/>
      <c r="H77" s="53"/>
      <c r="I77" s="53"/>
    </row>
    <row r="78" spans="1:9" ht="14.25" customHeight="1" x14ac:dyDescent="0.3">
      <c r="A78" s="102"/>
      <c r="B78" s="130"/>
      <c r="C78" s="129"/>
      <c r="D78" s="129"/>
      <c r="E78" s="129"/>
      <c r="F78" s="237"/>
      <c r="G78" s="52"/>
      <c r="H78" s="53"/>
      <c r="I78" s="53"/>
    </row>
    <row r="79" spans="1:9" ht="27.6" customHeight="1" x14ac:dyDescent="0.3">
      <c r="A79" s="186" t="s">
        <v>177</v>
      </c>
      <c r="B79" s="184" t="s">
        <v>176</v>
      </c>
      <c r="C79" s="185">
        <v>89109</v>
      </c>
      <c r="D79" s="185">
        <v>50495.1</v>
      </c>
      <c r="E79" s="185">
        <f>D79/C79*100</f>
        <v>56.666666666666664</v>
      </c>
      <c r="F79" s="237"/>
      <c r="G79" s="52"/>
      <c r="H79" s="53"/>
      <c r="I79" s="53"/>
    </row>
    <row r="80" spans="1:9" ht="14.25" customHeight="1" x14ac:dyDescent="0.3">
      <c r="A80" s="199" t="s">
        <v>205</v>
      </c>
      <c r="B80" s="192" t="s">
        <v>157</v>
      </c>
      <c r="C80" s="193">
        <v>89109</v>
      </c>
      <c r="D80" s="193">
        <v>50495.1</v>
      </c>
      <c r="E80" s="193">
        <v>56.67</v>
      </c>
      <c r="F80" s="237"/>
      <c r="G80" s="52"/>
      <c r="H80" s="53"/>
      <c r="I80" s="53"/>
    </row>
    <row r="81" spans="1:9" ht="14.25" customHeight="1" x14ac:dyDescent="0.3">
      <c r="A81" s="277">
        <v>3</v>
      </c>
      <c r="B81" s="278" t="s">
        <v>35</v>
      </c>
      <c r="C81" s="224">
        <v>89109</v>
      </c>
      <c r="D81" s="224">
        <v>50495.1</v>
      </c>
      <c r="E81" s="224">
        <v>56.67</v>
      </c>
      <c r="F81" s="50"/>
      <c r="G81" s="52"/>
      <c r="H81" s="53"/>
      <c r="I81" s="53"/>
    </row>
    <row r="82" spans="1:9" ht="14.25" customHeight="1" x14ac:dyDescent="0.3">
      <c r="A82" s="225">
        <v>32</v>
      </c>
      <c r="B82" s="222" t="s">
        <v>16</v>
      </c>
      <c r="C82" s="224">
        <v>89109</v>
      </c>
      <c r="D82" s="224">
        <v>50495.1</v>
      </c>
      <c r="E82" s="224">
        <v>56.67</v>
      </c>
      <c r="F82" s="50"/>
      <c r="G82" s="52"/>
      <c r="H82" s="53"/>
      <c r="I82" s="53"/>
    </row>
    <row r="83" spans="1:9" ht="14.25" customHeight="1" x14ac:dyDescent="0.3">
      <c r="A83" s="102">
        <v>323</v>
      </c>
      <c r="B83" s="121" t="s">
        <v>50</v>
      </c>
      <c r="C83" s="129">
        <v>0</v>
      </c>
      <c r="D83" s="129">
        <v>50495.1</v>
      </c>
      <c r="E83" s="129">
        <v>0</v>
      </c>
      <c r="F83" s="237"/>
      <c r="G83" s="249"/>
      <c r="H83" s="53"/>
      <c r="I83" s="53"/>
    </row>
    <row r="84" spans="1:9" ht="14.25" customHeight="1" x14ac:dyDescent="0.3">
      <c r="A84" s="102">
        <v>3231</v>
      </c>
      <c r="B84" s="121" t="s">
        <v>75</v>
      </c>
      <c r="C84" s="129">
        <v>0</v>
      </c>
      <c r="D84" s="129">
        <v>50495.1</v>
      </c>
      <c r="E84" s="129">
        <v>0</v>
      </c>
      <c r="F84" s="237"/>
      <c r="G84" s="249"/>
      <c r="H84" s="53"/>
      <c r="I84" s="53"/>
    </row>
    <row r="85" spans="1:9" ht="14.25" customHeight="1" x14ac:dyDescent="0.3">
      <c r="A85" s="102"/>
      <c r="B85" s="130"/>
      <c r="C85" s="129"/>
      <c r="D85" s="129"/>
      <c r="E85" s="129"/>
      <c r="F85" s="237"/>
      <c r="G85" s="249"/>
      <c r="H85" s="53"/>
      <c r="I85" s="53"/>
    </row>
    <row r="86" spans="1:9" ht="29.4" customHeight="1" x14ac:dyDescent="0.3">
      <c r="A86" s="186" t="s">
        <v>210</v>
      </c>
      <c r="B86" s="184" t="s">
        <v>178</v>
      </c>
      <c r="C86" s="185">
        <v>1300.9000000000001</v>
      </c>
      <c r="D86" s="185">
        <v>1181.3900000000001</v>
      </c>
      <c r="E86" s="185">
        <f>D86/C86*100</f>
        <v>90.813283111691916</v>
      </c>
      <c r="F86" s="237"/>
      <c r="G86" s="249"/>
      <c r="H86" s="53"/>
      <c r="I86" s="53"/>
    </row>
    <row r="87" spans="1:9" ht="14.25" customHeight="1" x14ac:dyDescent="0.3">
      <c r="A87" s="196" t="s">
        <v>201</v>
      </c>
      <c r="B87" s="197" t="s">
        <v>179</v>
      </c>
      <c r="C87" s="193">
        <v>1300.9000000000001</v>
      </c>
      <c r="D87" s="193">
        <v>1181.3900000000001</v>
      </c>
      <c r="E87" s="193">
        <v>90.81</v>
      </c>
      <c r="F87" s="237"/>
      <c r="G87" s="249"/>
      <c r="H87" s="53"/>
      <c r="I87" s="53"/>
    </row>
    <row r="88" spans="1:9" ht="14.25" customHeight="1" x14ac:dyDescent="0.3">
      <c r="A88" s="287">
        <v>3</v>
      </c>
      <c r="B88" s="281" t="s">
        <v>35</v>
      </c>
      <c r="C88" s="224">
        <v>1300.9000000000001</v>
      </c>
      <c r="D88" s="224">
        <v>0</v>
      </c>
      <c r="E88" s="224">
        <v>0</v>
      </c>
      <c r="F88" s="237"/>
      <c r="G88" s="249"/>
      <c r="H88" s="53"/>
      <c r="I88" s="53"/>
    </row>
    <row r="89" spans="1:9" ht="14.25" customHeight="1" x14ac:dyDescent="0.3">
      <c r="A89" s="287">
        <v>31</v>
      </c>
      <c r="B89" s="281" t="s">
        <v>110</v>
      </c>
      <c r="C89" s="224">
        <v>1300.9000000000001</v>
      </c>
      <c r="D89" s="224">
        <v>0</v>
      </c>
      <c r="E89" s="224">
        <v>0</v>
      </c>
      <c r="F89" s="237"/>
      <c r="G89" s="249"/>
      <c r="H89" s="53"/>
      <c r="I89" s="53"/>
    </row>
    <row r="90" spans="1:9" ht="14.25" customHeight="1" x14ac:dyDescent="0.3">
      <c r="A90" s="221">
        <v>32</v>
      </c>
      <c r="B90" s="222" t="s">
        <v>16</v>
      </c>
      <c r="C90" s="224">
        <v>1300.9000000000001</v>
      </c>
      <c r="D90" s="224">
        <v>0</v>
      </c>
      <c r="E90" s="224">
        <v>0</v>
      </c>
      <c r="F90" s="237"/>
      <c r="G90" s="249"/>
      <c r="H90" s="53"/>
      <c r="I90" s="53"/>
    </row>
    <row r="91" spans="1:9" ht="14.25" customHeight="1" x14ac:dyDescent="0.3">
      <c r="A91" s="120">
        <v>321</v>
      </c>
      <c r="B91" s="121" t="s">
        <v>55</v>
      </c>
      <c r="C91" s="129">
        <v>0</v>
      </c>
      <c r="D91" s="129">
        <v>1181.3900000000001</v>
      </c>
      <c r="E91" s="129">
        <v>0</v>
      </c>
      <c r="F91" s="237"/>
      <c r="G91" s="249"/>
      <c r="H91" s="53"/>
      <c r="I91" s="53"/>
    </row>
    <row r="92" spans="1:9" ht="14.25" customHeight="1" x14ac:dyDescent="0.3">
      <c r="A92" s="120">
        <v>3211</v>
      </c>
      <c r="B92" s="121" t="s">
        <v>115</v>
      </c>
      <c r="C92" s="129">
        <v>0</v>
      </c>
      <c r="D92" s="129">
        <v>559.26</v>
      </c>
      <c r="E92" s="129">
        <v>0</v>
      </c>
      <c r="F92" s="237"/>
      <c r="G92" s="249"/>
      <c r="H92" s="53"/>
      <c r="I92" s="53"/>
    </row>
    <row r="93" spans="1:9" ht="14.25" customHeight="1" x14ac:dyDescent="0.3">
      <c r="A93" s="120">
        <v>3213</v>
      </c>
      <c r="B93" s="121" t="s">
        <v>190</v>
      </c>
      <c r="C93" s="129">
        <v>0</v>
      </c>
      <c r="D93" s="129">
        <v>622.13</v>
      </c>
      <c r="E93" s="129">
        <v>0</v>
      </c>
      <c r="F93" s="237"/>
      <c r="G93" s="249"/>
      <c r="H93" s="53"/>
      <c r="I93" s="53"/>
    </row>
    <row r="94" spans="1:9" ht="14.25" customHeight="1" x14ac:dyDescent="0.3">
      <c r="A94" s="102"/>
      <c r="B94" s="130" t="s">
        <v>101</v>
      </c>
      <c r="C94" s="129" t="s">
        <v>101</v>
      </c>
      <c r="D94" s="129">
        <v>0</v>
      </c>
      <c r="E94" s="129">
        <v>0</v>
      </c>
      <c r="F94" s="237"/>
      <c r="G94" s="249"/>
      <c r="H94" s="53"/>
      <c r="I94" s="53"/>
    </row>
    <row r="95" spans="1:9" ht="31.8" customHeight="1" x14ac:dyDescent="0.3">
      <c r="A95" s="186" t="s">
        <v>209</v>
      </c>
      <c r="B95" s="184" t="s">
        <v>180</v>
      </c>
      <c r="C95" s="185">
        <v>142.72</v>
      </c>
      <c r="D95" s="185">
        <v>140.4</v>
      </c>
      <c r="E95" s="185">
        <f>D95/C95*100</f>
        <v>98.374439461883412</v>
      </c>
      <c r="F95" s="237"/>
      <c r="G95" s="249"/>
      <c r="H95" s="53"/>
      <c r="I95" s="53"/>
    </row>
    <row r="96" spans="1:9" ht="14.25" customHeight="1" x14ac:dyDescent="0.3">
      <c r="A96" s="196" t="s">
        <v>201</v>
      </c>
      <c r="B96" s="197" t="s">
        <v>181</v>
      </c>
      <c r="C96" s="193">
        <v>142.72</v>
      </c>
      <c r="D96" s="193">
        <v>140.4</v>
      </c>
      <c r="E96" s="193">
        <v>98.37</v>
      </c>
      <c r="F96" s="237"/>
      <c r="G96" s="249"/>
      <c r="H96" s="53"/>
      <c r="I96" s="53"/>
    </row>
    <row r="97" spans="1:9" ht="14.25" customHeight="1" x14ac:dyDescent="0.3">
      <c r="A97" s="110">
        <v>3</v>
      </c>
      <c r="B97" s="111" t="s">
        <v>35</v>
      </c>
      <c r="C97" s="131">
        <v>172.72</v>
      </c>
      <c r="D97" s="125">
        <v>140.4</v>
      </c>
      <c r="E97" s="125">
        <v>98.37</v>
      </c>
      <c r="F97" s="50"/>
      <c r="G97" s="52"/>
      <c r="H97" s="53"/>
      <c r="I97" s="53"/>
    </row>
    <row r="98" spans="1:9" ht="14.25" customHeight="1" x14ac:dyDescent="0.3">
      <c r="A98" s="221">
        <v>38</v>
      </c>
      <c r="B98" s="223" t="s">
        <v>119</v>
      </c>
      <c r="C98" s="224">
        <v>142.72</v>
      </c>
      <c r="D98" s="224">
        <v>140.4</v>
      </c>
      <c r="E98" s="224">
        <v>98.37</v>
      </c>
      <c r="F98" s="238"/>
      <c r="G98" s="52"/>
      <c r="H98" s="53"/>
      <c r="I98" s="53"/>
    </row>
    <row r="99" spans="1:9" ht="14.25" customHeight="1" x14ac:dyDescent="0.3">
      <c r="A99" s="120">
        <v>381</v>
      </c>
      <c r="B99" s="160" t="s">
        <v>119</v>
      </c>
      <c r="C99" s="190">
        <v>0</v>
      </c>
      <c r="D99" s="129">
        <v>140.4</v>
      </c>
      <c r="E99" s="129">
        <v>0</v>
      </c>
      <c r="F99" s="238"/>
      <c r="G99" s="52"/>
      <c r="H99" s="53"/>
      <c r="I99" s="53"/>
    </row>
    <row r="100" spans="1:9" ht="14.25" customHeight="1" x14ac:dyDescent="0.3">
      <c r="A100" s="102">
        <v>3812</v>
      </c>
      <c r="B100" s="160" t="s">
        <v>120</v>
      </c>
      <c r="C100" s="129">
        <v>0</v>
      </c>
      <c r="D100" s="129">
        <v>140.4</v>
      </c>
      <c r="E100" s="129">
        <v>0</v>
      </c>
      <c r="F100" s="238"/>
      <c r="G100" s="52"/>
      <c r="H100" s="53"/>
      <c r="I100" s="53"/>
    </row>
    <row r="101" spans="1:9" ht="14.25" customHeight="1" x14ac:dyDescent="0.3">
      <c r="A101" s="102"/>
      <c r="B101" s="130"/>
      <c r="C101" s="129"/>
      <c r="D101" s="129"/>
      <c r="E101" s="129"/>
      <c r="F101" s="238"/>
      <c r="G101" s="52"/>
      <c r="H101" s="53"/>
      <c r="I101" s="53"/>
    </row>
    <row r="102" spans="1:9" ht="34.200000000000003" customHeight="1" x14ac:dyDescent="0.3">
      <c r="A102" s="186" t="s">
        <v>208</v>
      </c>
      <c r="B102" s="184" t="s">
        <v>182</v>
      </c>
      <c r="C102" s="185">
        <v>16997.400000000001</v>
      </c>
      <c r="D102" s="185">
        <v>9459.19</v>
      </c>
      <c r="E102" s="185">
        <f>D102/C102*100</f>
        <v>55.650805417299111</v>
      </c>
      <c r="F102" s="238"/>
      <c r="G102" s="52"/>
      <c r="H102" s="53"/>
      <c r="I102" s="53"/>
    </row>
    <row r="103" spans="1:9" ht="14.25" customHeight="1" x14ac:dyDescent="0.3">
      <c r="A103" s="196" t="s">
        <v>201</v>
      </c>
      <c r="B103" s="197" t="s">
        <v>181</v>
      </c>
      <c r="C103" s="193">
        <v>16997.400000000001</v>
      </c>
      <c r="D103" s="193">
        <v>9459.19</v>
      </c>
      <c r="E103" s="193">
        <f>D103/C103*100</f>
        <v>55.650805417299111</v>
      </c>
      <c r="F103" s="238"/>
      <c r="G103" s="52"/>
      <c r="H103" s="53"/>
      <c r="I103" s="53"/>
    </row>
    <row r="104" spans="1:9" ht="14.25" customHeight="1" x14ac:dyDescent="0.3">
      <c r="A104" s="110">
        <v>3</v>
      </c>
      <c r="B104" s="111" t="s">
        <v>35</v>
      </c>
      <c r="C104" s="125">
        <v>16997.400000000001</v>
      </c>
      <c r="D104" s="125">
        <v>9459.19</v>
      </c>
      <c r="E104" s="131">
        <f>D104/C104*100</f>
        <v>55.650805417299111</v>
      </c>
      <c r="F104" s="238"/>
      <c r="G104" s="52"/>
      <c r="H104" s="53"/>
      <c r="I104" s="53"/>
    </row>
    <row r="105" spans="1:9" ht="14.25" customHeight="1" x14ac:dyDescent="0.3">
      <c r="A105" s="245">
        <v>32</v>
      </c>
      <c r="B105" s="246" t="s">
        <v>16</v>
      </c>
      <c r="C105" s="247">
        <v>16997.400000000001</v>
      </c>
      <c r="D105" s="247">
        <v>9459.19</v>
      </c>
      <c r="E105" s="247">
        <f>D105/C105*100</f>
        <v>55.650805417299111</v>
      </c>
      <c r="F105" s="238"/>
      <c r="G105" s="52"/>
      <c r="H105" s="53"/>
      <c r="I105" s="53"/>
    </row>
    <row r="106" spans="1:9" ht="14.25" customHeight="1" x14ac:dyDescent="0.3">
      <c r="A106" s="243">
        <v>322</v>
      </c>
      <c r="B106" s="248" t="s">
        <v>56</v>
      </c>
      <c r="C106" s="244">
        <v>0</v>
      </c>
      <c r="D106" s="244">
        <v>9459.19</v>
      </c>
      <c r="E106" s="244">
        <v>0</v>
      </c>
      <c r="F106" s="238"/>
      <c r="G106" s="52"/>
      <c r="H106" s="53"/>
      <c r="I106" s="53"/>
    </row>
    <row r="107" spans="1:9" ht="14.25" customHeight="1" x14ac:dyDescent="0.3">
      <c r="A107" s="102">
        <v>3222</v>
      </c>
      <c r="B107" s="157" t="s">
        <v>98</v>
      </c>
      <c r="C107" s="129">
        <v>0</v>
      </c>
      <c r="D107" s="129">
        <v>9459.19</v>
      </c>
      <c r="E107" s="129">
        <v>0</v>
      </c>
      <c r="F107" s="238"/>
      <c r="G107" s="52"/>
      <c r="H107" s="53"/>
      <c r="I107" s="53"/>
    </row>
    <row r="108" spans="1:9" ht="14.25" customHeight="1" x14ac:dyDescent="0.3">
      <c r="A108" s="102"/>
      <c r="B108" s="160" t="s">
        <v>101</v>
      </c>
      <c r="C108" s="129"/>
      <c r="D108" s="129"/>
      <c r="E108" s="129"/>
      <c r="F108" s="238"/>
      <c r="G108" s="52"/>
      <c r="H108" s="53"/>
      <c r="I108" s="53"/>
    </row>
    <row r="109" spans="1:9" ht="33" customHeight="1" x14ac:dyDescent="0.3">
      <c r="A109" s="186" t="s">
        <v>207</v>
      </c>
      <c r="B109" s="184" t="s">
        <v>183</v>
      </c>
      <c r="C109" s="185">
        <v>6600</v>
      </c>
      <c r="D109" s="185">
        <v>0</v>
      </c>
      <c r="E109" s="185">
        <v>0</v>
      </c>
      <c r="F109" s="238"/>
      <c r="G109" s="52"/>
      <c r="H109" s="53"/>
      <c r="I109" s="53"/>
    </row>
    <row r="110" spans="1:9" ht="14.25" customHeight="1" x14ac:dyDescent="0.3">
      <c r="A110" s="195" t="s">
        <v>201</v>
      </c>
      <c r="B110" s="197" t="s">
        <v>181</v>
      </c>
      <c r="C110" s="193">
        <v>6600</v>
      </c>
      <c r="D110" s="193">
        <v>0</v>
      </c>
      <c r="E110" s="193">
        <v>0</v>
      </c>
      <c r="F110" s="238"/>
      <c r="G110" s="52"/>
      <c r="H110" s="53"/>
      <c r="I110" s="53"/>
    </row>
    <row r="111" spans="1:9" ht="14.25" customHeight="1" x14ac:dyDescent="0.3">
      <c r="A111" s="127">
        <v>4</v>
      </c>
      <c r="B111" s="4" t="s">
        <v>19</v>
      </c>
      <c r="C111" s="125">
        <v>6600</v>
      </c>
      <c r="D111" s="125">
        <v>0</v>
      </c>
      <c r="E111" s="125">
        <v>0</v>
      </c>
      <c r="F111" s="238"/>
      <c r="G111" s="52"/>
      <c r="H111" s="53"/>
      <c r="I111" s="53"/>
    </row>
    <row r="112" spans="1:9" ht="14.25" customHeight="1" x14ac:dyDescent="0.3">
      <c r="A112" s="219">
        <v>42</v>
      </c>
      <c r="B112" s="220" t="s">
        <v>17</v>
      </c>
      <c r="C112" s="224">
        <v>6600</v>
      </c>
      <c r="D112" s="224">
        <v>0</v>
      </c>
      <c r="E112" s="224">
        <v>0</v>
      </c>
      <c r="F112" s="238"/>
      <c r="G112" s="52"/>
      <c r="H112" s="53"/>
      <c r="I112" s="53"/>
    </row>
    <row r="113" spans="1:9" ht="14.25" customHeight="1" x14ac:dyDescent="0.3">
      <c r="A113" s="102">
        <v>424</v>
      </c>
      <c r="B113" s="130" t="s">
        <v>123</v>
      </c>
      <c r="C113" s="129">
        <v>0</v>
      </c>
      <c r="D113" s="129">
        <v>0</v>
      </c>
      <c r="E113" s="129">
        <v>0</v>
      </c>
      <c r="F113" s="238"/>
      <c r="G113" s="52"/>
      <c r="H113" s="53"/>
      <c r="I113" s="53"/>
    </row>
    <row r="114" spans="1:9" ht="14.25" customHeight="1" x14ac:dyDescent="0.3">
      <c r="A114" s="102">
        <v>4241</v>
      </c>
      <c r="B114" s="130" t="s">
        <v>122</v>
      </c>
      <c r="C114" s="129">
        <v>0</v>
      </c>
      <c r="D114" s="129">
        <v>0</v>
      </c>
      <c r="E114" s="129">
        <v>0</v>
      </c>
      <c r="F114" s="238"/>
      <c r="G114" s="52"/>
      <c r="H114" s="53"/>
      <c r="I114" s="53"/>
    </row>
    <row r="115" spans="1:9" ht="14.25" customHeight="1" x14ac:dyDescent="0.3">
      <c r="A115" s="102"/>
      <c r="B115" s="130"/>
      <c r="C115" s="129"/>
      <c r="D115" s="129"/>
      <c r="E115" s="129"/>
      <c r="F115" s="238"/>
      <c r="G115" s="52"/>
      <c r="H115" s="53"/>
      <c r="I115" s="53"/>
    </row>
    <row r="116" spans="1:9" ht="31.2" customHeight="1" x14ac:dyDescent="0.3">
      <c r="A116" s="186" t="s">
        <v>206</v>
      </c>
      <c r="B116" s="184" t="s">
        <v>184</v>
      </c>
      <c r="C116" s="185">
        <v>729.98</v>
      </c>
      <c r="D116" s="185">
        <v>199.08</v>
      </c>
      <c r="E116" s="185">
        <f t="shared" ref="E116:E119" si="2">D116/C116*100</f>
        <v>27.271980054248061</v>
      </c>
      <c r="F116" s="238"/>
      <c r="G116" s="52"/>
      <c r="H116" s="53"/>
      <c r="I116" s="53"/>
    </row>
    <row r="117" spans="1:9" ht="14.25" customHeight="1" x14ac:dyDescent="0.3">
      <c r="A117" s="196" t="s">
        <v>205</v>
      </c>
      <c r="B117" s="201" t="s">
        <v>157</v>
      </c>
      <c r="C117" s="193">
        <v>729.98</v>
      </c>
      <c r="D117" s="193">
        <v>199.08</v>
      </c>
      <c r="E117" s="193">
        <f t="shared" si="2"/>
        <v>27.271980054248061</v>
      </c>
      <c r="F117" s="238"/>
      <c r="G117" s="52"/>
      <c r="H117" s="53"/>
      <c r="I117" s="53"/>
    </row>
    <row r="118" spans="1:9" ht="14.25" customHeight="1" x14ac:dyDescent="0.3">
      <c r="A118" s="110">
        <v>3</v>
      </c>
      <c r="B118" s="111" t="s">
        <v>35</v>
      </c>
      <c r="C118" s="125">
        <v>729.98</v>
      </c>
      <c r="D118" s="125">
        <v>199.08</v>
      </c>
      <c r="E118" s="131">
        <f t="shared" si="2"/>
        <v>27.271980054248061</v>
      </c>
      <c r="F118" s="50"/>
      <c r="G118" s="52"/>
      <c r="H118" s="53"/>
      <c r="I118" s="53"/>
    </row>
    <row r="119" spans="1:9" ht="14.25" customHeight="1" x14ac:dyDescent="0.3">
      <c r="A119" s="221">
        <v>32</v>
      </c>
      <c r="B119" s="222" t="s">
        <v>16</v>
      </c>
      <c r="C119" s="224">
        <v>729.98</v>
      </c>
      <c r="D119" s="224">
        <v>199.08</v>
      </c>
      <c r="E119" s="224">
        <f t="shared" si="2"/>
        <v>27.271980054248061</v>
      </c>
      <c r="F119" s="50"/>
      <c r="G119" s="52"/>
      <c r="H119" s="53"/>
      <c r="I119" s="53"/>
    </row>
    <row r="120" spans="1:9" ht="14.25" customHeight="1" x14ac:dyDescent="0.3">
      <c r="A120" s="242">
        <v>323</v>
      </c>
      <c r="B120" s="270" t="s">
        <v>50</v>
      </c>
      <c r="C120" s="131">
        <v>0</v>
      </c>
      <c r="D120" s="131">
        <v>199.08</v>
      </c>
      <c r="E120" s="131">
        <v>0</v>
      </c>
      <c r="F120" s="50"/>
      <c r="G120" s="52"/>
      <c r="H120" s="53"/>
      <c r="I120" s="53"/>
    </row>
    <row r="121" spans="1:9" ht="14.25" customHeight="1" x14ac:dyDescent="0.3">
      <c r="A121" s="102">
        <v>3237</v>
      </c>
      <c r="B121" s="145" t="s">
        <v>129</v>
      </c>
      <c r="C121" s="129">
        <v>0</v>
      </c>
      <c r="D121" s="129">
        <v>199.08</v>
      </c>
      <c r="E121" s="190">
        <v>0</v>
      </c>
      <c r="F121" s="50"/>
      <c r="G121" s="52"/>
      <c r="H121" s="53"/>
      <c r="I121" s="53"/>
    </row>
    <row r="122" spans="1:9" ht="14.25" customHeight="1" x14ac:dyDescent="0.3">
      <c r="A122" s="102"/>
      <c r="B122" s="130"/>
      <c r="C122" s="129"/>
      <c r="D122" s="129"/>
      <c r="E122" s="129"/>
      <c r="F122" s="50"/>
      <c r="G122" s="52"/>
      <c r="H122" s="53"/>
      <c r="I122" s="53"/>
    </row>
    <row r="123" spans="1:9" ht="31.8" customHeight="1" x14ac:dyDescent="0.3">
      <c r="A123" s="186" t="s">
        <v>204</v>
      </c>
      <c r="B123" s="184" t="s">
        <v>185</v>
      </c>
      <c r="C123" s="185">
        <v>41250.629999999997</v>
      </c>
      <c r="D123" s="185">
        <v>0</v>
      </c>
      <c r="E123" s="185">
        <v>0</v>
      </c>
      <c r="F123" s="50"/>
      <c r="G123" s="52"/>
      <c r="H123" s="53"/>
      <c r="I123" s="53"/>
    </row>
    <row r="124" spans="1:9" ht="14.25" customHeight="1" x14ac:dyDescent="0.3">
      <c r="A124" s="240" t="s">
        <v>201</v>
      </c>
      <c r="B124" s="197" t="s">
        <v>181</v>
      </c>
      <c r="C124" s="193">
        <v>5682</v>
      </c>
      <c r="D124" s="193">
        <v>0</v>
      </c>
      <c r="E124" s="193">
        <f t="shared" ref="E124:E129" si="3">D124/C124*100</f>
        <v>0</v>
      </c>
      <c r="F124" s="50"/>
      <c r="G124" s="52"/>
      <c r="H124" s="53"/>
      <c r="I124" s="53"/>
    </row>
    <row r="125" spans="1:9" ht="14.25" customHeight="1" x14ac:dyDescent="0.3">
      <c r="A125" s="127">
        <v>3</v>
      </c>
      <c r="B125" s="122" t="s">
        <v>35</v>
      </c>
      <c r="C125" s="125">
        <v>1663</v>
      </c>
      <c r="D125" s="125">
        <v>0</v>
      </c>
      <c r="E125" s="125">
        <f t="shared" si="3"/>
        <v>0</v>
      </c>
      <c r="F125" s="50"/>
      <c r="G125" s="52"/>
      <c r="H125" s="53"/>
      <c r="I125" s="53"/>
    </row>
    <row r="126" spans="1:9" ht="14.25" customHeight="1" x14ac:dyDescent="0.3">
      <c r="A126" s="232">
        <v>31</v>
      </c>
      <c r="B126" s="231" t="s">
        <v>110</v>
      </c>
      <c r="C126" s="233">
        <v>1356</v>
      </c>
      <c r="D126" s="233">
        <v>0</v>
      </c>
      <c r="E126" s="233">
        <f t="shared" si="3"/>
        <v>0</v>
      </c>
      <c r="F126" s="50"/>
      <c r="G126" s="52"/>
      <c r="H126" s="53"/>
      <c r="I126" s="53"/>
    </row>
    <row r="127" spans="1:9" ht="14.25" customHeight="1" x14ac:dyDescent="0.3">
      <c r="A127" s="232">
        <v>32</v>
      </c>
      <c r="B127" s="114" t="s">
        <v>16</v>
      </c>
      <c r="C127" s="233">
        <v>307</v>
      </c>
      <c r="D127" s="233">
        <v>0</v>
      </c>
      <c r="E127" s="233">
        <f t="shared" si="3"/>
        <v>0</v>
      </c>
      <c r="F127" s="50"/>
      <c r="G127" s="52"/>
      <c r="H127" s="53"/>
      <c r="I127" s="53"/>
    </row>
    <row r="128" spans="1:9" ht="14.25" customHeight="1" x14ac:dyDescent="0.3">
      <c r="A128" s="118">
        <v>4</v>
      </c>
      <c r="B128" s="241" t="s">
        <v>19</v>
      </c>
      <c r="C128" s="125">
        <v>4019</v>
      </c>
      <c r="D128" s="125">
        <v>0</v>
      </c>
      <c r="E128" s="125">
        <f t="shared" si="3"/>
        <v>0</v>
      </c>
      <c r="F128" s="238"/>
      <c r="G128" s="52"/>
      <c r="H128" s="53"/>
      <c r="I128" s="53"/>
    </row>
    <row r="129" spans="1:9" ht="14.25" customHeight="1" x14ac:dyDescent="0.3">
      <c r="A129" s="232">
        <v>42</v>
      </c>
      <c r="B129" s="6" t="s">
        <v>17</v>
      </c>
      <c r="C129" s="233">
        <v>4019</v>
      </c>
      <c r="D129" s="233">
        <v>0</v>
      </c>
      <c r="E129" s="233">
        <f t="shared" si="3"/>
        <v>0</v>
      </c>
      <c r="F129" s="238"/>
      <c r="G129" s="52"/>
      <c r="H129" s="53"/>
      <c r="I129" s="53"/>
    </row>
    <row r="130" spans="1:9" ht="14.25" customHeight="1" x14ac:dyDescent="0.3">
      <c r="A130" s="102" t="s">
        <v>101</v>
      </c>
      <c r="B130" s="123" t="s">
        <v>101</v>
      </c>
      <c r="C130" s="129" t="s">
        <v>101</v>
      </c>
      <c r="D130" s="129" t="s">
        <v>101</v>
      </c>
      <c r="E130" s="129" t="s">
        <v>101</v>
      </c>
      <c r="F130" s="238"/>
      <c r="G130" s="52"/>
      <c r="H130" s="53"/>
      <c r="I130" s="53"/>
    </row>
    <row r="131" spans="1:9" ht="14.25" customHeight="1" x14ac:dyDescent="0.3">
      <c r="A131" s="191" t="s">
        <v>199</v>
      </c>
      <c r="B131" s="197" t="s">
        <v>193</v>
      </c>
      <c r="C131" s="193">
        <v>505.75</v>
      </c>
      <c r="D131" s="193">
        <v>0</v>
      </c>
      <c r="E131" s="193">
        <v>0</v>
      </c>
      <c r="F131" s="238"/>
      <c r="G131" s="52"/>
      <c r="H131" s="53"/>
      <c r="I131" s="53"/>
    </row>
    <row r="132" spans="1:9" ht="14.25" customHeight="1" x14ac:dyDescent="0.3">
      <c r="A132" s="127">
        <v>3</v>
      </c>
      <c r="B132" s="122" t="s">
        <v>35</v>
      </c>
      <c r="C132" s="125">
        <v>505.75</v>
      </c>
      <c r="D132" s="125">
        <v>0</v>
      </c>
      <c r="E132" s="125">
        <v>0</v>
      </c>
      <c r="F132" s="238"/>
      <c r="G132" s="52"/>
      <c r="H132" s="53"/>
      <c r="I132" s="53"/>
    </row>
    <row r="133" spans="1:9" ht="14.25" customHeight="1" x14ac:dyDescent="0.3">
      <c r="A133" s="232">
        <v>32</v>
      </c>
      <c r="B133" s="114" t="s">
        <v>16</v>
      </c>
      <c r="C133" s="233">
        <v>505.75</v>
      </c>
      <c r="D133" s="233">
        <v>0</v>
      </c>
      <c r="E133" s="233">
        <v>0</v>
      </c>
      <c r="F133" s="238"/>
      <c r="G133" s="52"/>
      <c r="H133" s="53"/>
      <c r="I133" s="53"/>
    </row>
    <row r="134" spans="1:9" ht="14.25" customHeight="1" x14ac:dyDescent="0.3">
      <c r="A134" s="102"/>
      <c r="B134" s="123"/>
      <c r="C134" s="129"/>
      <c r="D134" s="129"/>
      <c r="E134" s="129"/>
      <c r="F134" s="238"/>
      <c r="G134" s="52"/>
      <c r="H134" s="53"/>
      <c r="I134" s="53"/>
    </row>
    <row r="135" spans="1:9" ht="14.25" customHeight="1" x14ac:dyDescent="0.3">
      <c r="A135" s="191" t="s">
        <v>202</v>
      </c>
      <c r="B135" s="192" t="s">
        <v>195</v>
      </c>
      <c r="C135" s="193">
        <v>32197</v>
      </c>
      <c r="D135" s="193">
        <v>0</v>
      </c>
      <c r="E135" s="193">
        <v>0</v>
      </c>
      <c r="F135" s="238"/>
      <c r="G135" s="52"/>
      <c r="H135" s="53"/>
      <c r="I135" s="53"/>
    </row>
    <row r="136" spans="1:9" ht="14.25" customHeight="1" x14ac:dyDescent="0.3">
      <c r="A136" s="128">
        <v>3</v>
      </c>
      <c r="B136" s="122" t="s">
        <v>35</v>
      </c>
      <c r="C136" s="131">
        <v>9422</v>
      </c>
      <c r="D136" s="131">
        <v>0</v>
      </c>
      <c r="E136" s="131">
        <v>0</v>
      </c>
      <c r="F136" s="238"/>
      <c r="G136" s="52"/>
      <c r="H136" s="53"/>
      <c r="I136" s="53"/>
    </row>
    <row r="137" spans="1:9" ht="14.25" customHeight="1" x14ac:dyDescent="0.3">
      <c r="A137" s="232">
        <v>31</v>
      </c>
      <c r="B137" s="231" t="s">
        <v>110</v>
      </c>
      <c r="C137" s="233">
        <v>7686</v>
      </c>
      <c r="D137" s="233">
        <v>0</v>
      </c>
      <c r="E137" s="233">
        <v>0</v>
      </c>
      <c r="F137" s="238"/>
      <c r="G137" s="52"/>
      <c r="H137" s="53"/>
      <c r="I137" s="53"/>
    </row>
    <row r="138" spans="1:9" ht="14.25" customHeight="1" x14ac:dyDescent="0.3">
      <c r="A138" s="232">
        <v>32</v>
      </c>
      <c r="B138" s="114" t="s">
        <v>16</v>
      </c>
      <c r="C138" s="233">
        <v>1736</v>
      </c>
      <c r="D138" s="233">
        <v>0</v>
      </c>
      <c r="E138" s="233">
        <v>0</v>
      </c>
      <c r="F138" s="238"/>
      <c r="G138" s="52"/>
      <c r="H138" s="53"/>
      <c r="I138" s="53"/>
    </row>
    <row r="139" spans="1:9" ht="14.25" customHeight="1" x14ac:dyDescent="0.3">
      <c r="A139" s="242">
        <v>4</v>
      </c>
      <c r="B139" s="4" t="s">
        <v>19</v>
      </c>
      <c r="C139" s="131">
        <v>22775</v>
      </c>
      <c r="D139" s="131">
        <v>0</v>
      </c>
      <c r="E139" s="131">
        <v>0</v>
      </c>
      <c r="F139" s="238"/>
      <c r="G139" s="52"/>
      <c r="H139" s="53"/>
      <c r="I139" s="53"/>
    </row>
    <row r="140" spans="1:9" ht="14.25" customHeight="1" x14ac:dyDescent="0.3">
      <c r="A140" s="232">
        <v>42</v>
      </c>
      <c r="B140" s="6" t="s">
        <v>17</v>
      </c>
      <c r="C140" s="233">
        <v>22775</v>
      </c>
      <c r="D140" s="233">
        <v>0</v>
      </c>
      <c r="E140" s="233">
        <v>0</v>
      </c>
      <c r="F140" s="238"/>
      <c r="G140" s="52"/>
      <c r="H140" s="53"/>
      <c r="I140" s="53"/>
    </row>
    <row r="141" spans="1:9" ht="14.25" customHeight="1" x14ac:dyDescent="0.3">
      <c r="A141" s="229"/>
      <c r="B141" s="230"/>
      <c r="C141" s="132"/>
      <c r="D141" s="132"/>
      <c r="E141" s="132"/>
      <c r="F141" s="238"/>
      <c r="G141" s="52"/>
      <c r="H141" s="53"/>
      <c r="I141" s="53"/>
    </row>
    <row r="142" spans="1:9" ht="14.25" customHeight="1" x14ac:dyDescent="0.3">
      <c r="A142" s="191" t="s">
        <v>203</v>
      </c>
      <c r="B142" s="192" t="s">
        <v>194</v>
      </c>
      <c r="C142" s="193">
        <v>2865.88</v>
      </c>
      <c r="D142" s="193">
        <v>0</v>
      </c>
      <c r="E142" s="193">
        <v>0</v>
      </c>
      <c r="F142" s="238"/>
      <c r="G142" s="52"/>
      <c r="H142" s="53"/>
      <c r="I142" s="53"/>
    </row>
    <row r="143" spans="1:9" ht="14.25" customHeight="1" x14ac:dyDescent="0.3">
      <c r="A143" s="127">
        <v>3</v>
      </c>
      <c r="B143" s="122" t="s">
        <v>35</v>
      </c>
      <c r="C143" s="131">
        <v>2865.88</v>
      </c>
      <c r="D143" s="131">
        <v>0</v>
      </c>
      <c r="E143" s="131">
        <v>0</v>
      </c>
      <c r="F143" s="238"/>
      <c r="G143" s="52"/>
      <c r="H143" s="53"/>
      <c r="I143" s="53"/>
    </row>
    <row r="144" spans="1:9" ht="14.25" customHeight="1" x14ac:dyDescent="0.3">
      <c r="A144" s="232">
        <v>32</v>
      </c>
      <c r="B144" s="114" t="s">
        <v>16</v>
      </c>
      <c r="C144" s="233">
        <v>2865.88</v>
      </c>
      <c r="D144" s="233">
        <v>0</v>
      </c>
      <c r="E144" s="233">
        <v>0</v>
      </c>
      <c r="F144" s="238"/>
      <c r="G144" s="52"/>
      <c r="H144" s="53"/>
      <c r="I144" s="53"/>
    </row>
    <row r="145" spans="1:9" ht="14.25" customHeight="1" x14ac:dyDescent="0.3">
      <c r="A145" s="102"/>
      <c r="B145" s="130"/>
      <c r="C145" s="129"/>
      <c r="D145" s="129"/>
      <c r="E145" s="129"/>
      <c r="F145" s="238"/>
      <c r="G145" s="52"/>
      <c r="H145" s="53"/>
      <c r="I145" s="53"/>
    </row>
    <row r="146" spans="1:9" ht="30" customHeight="1" x14ac:dyDescent="0.3">
      <c r="A146" s="186" t="s">
        <v>187</v>
      </c>
      <c r="B146" s="184" t="s">
        <v>186</v>
      </c>
      <c r="C146" s="185">
        <v>952.14</v>
      </c>
      <c r="D146" s="185">
        <v>246.1</v>
      </c>
      <c r="E146" s="185">
        <f>D146/C146*100</f>
        <v>25.847039300943138</v>
      </c>
      <c r="F146" s="238"/>
      <c r="G146" s="52"/>
      <c r="H146" s="53"/>
      <c r="I146" s="53"/>
    </row>
    <row r="147" spans="1:9" ht="14.25" customHeight="1" x14ac:dyDescent="0.3">
      <c r="A147" s="199" t="s">
        <v>200</v>
      </c>
      <c r="B147" s="192" t="s">
        <v>191</v>
      </c>
      <c r="C147" s="193">
        <v>952.14</v>
      </c>
      <c r="D147" s="193">
        <v>246.1</v>
      </c>
      <c r="E147" s="193">
        <v>25.85</v>
      </c>
      <c r="F147" s="238"/>
      <c r="G147" s="52"/>
      <c r="H147" s="53"/>
      <c r="I147" s="53"/>
    </row>
    <row r="148" spans="1:9" ht="14.25" customHeight="1" x14ac:dyDescent="0.3">
      <c r="A148" s="119">
        <v>3</v>
      </c>
      <c r="B148" s="122" t="s">
        <v>35</v>
      </c>
      <c r="C148" s="125">
        <v>952.14</v>
      </c>
      <c r="D148" s="131">
        <v>246.1</v>
      </c>
      <c r="E148" s="125">
        <v>25.85</v>
      </c>
      <c r="F148" s="238"/>
      <c r="G148" s="52"/>
      <c r="H148" s="53"/>
      <c r="I148" s="53"/>
    </row>
    <row r="149" spans="1:9" ht="14.25" customHeight="1" x14ac:dyDescent="0.3">
      <c r="A149" s="226">
        <v>32</v>
      </c>
      <c r="B149" s="227" t="s">
        <v>16</v>
      </c>
      <c r="C149" s="224">
        <v>952.14</v>
      </c>
      <c r="D149" s="224">
        <v>246.1</v>
      </c>
      <c r="E149" s="224">
        <v>25.85</v>
      </c>
      <c r="F149" s="238"/>
      <c r="G149" s="52"/>
      <c r="H149" s="53"/>
      <c r="I149" s="53"/>
    </row>
    <row r="150" spans="1:9" ht="14.25" customHeight="1" x14ac:dyDescent="0.3">
      <c r="A150" s="120">
        <v>322</v>
      </c>
      <c r="B150" s="130" t="s">
        <v>100</v>
      </c>
      <c r="C150" s="126">
        <v>0</v>
      </c>
      <c r="D150" s="190">
        <v>184.83</v>
      </c>
      <c r="E150" s="126">
        <v>0</v>
      </c>
      <c r="F150" s="238"/>
      <c r="G150" s="52"/>
      <c r="H150" s="53"/>
      <c r="I150" s="53"/>
    </row>
    <row r="151" spans="1:9" ht="14.25" customHeight="1" x14ac:dyDescent="0.3">
      <c r="A151" s="120">
        <v>3221</v>
      </c>
      <c r="B151" s="150" t="s">
        <v>99</v>
      </c>
      <c r="C151" s="126">
        <v>0</v>
      </c>
      <c r="D151" s="190">
        <v>184.83</v>
      </c>
      <c r="E151" s="126">
        <v>0</v>
      </c>
      <c r="F151" s="238"/>
      <c r="G151" s="52"/>
      <c r="H151" s="53"/>
      <c r="I151" s="53"/>
    </row>
    <row r="152" spans="1:9" ht="14.25" customHeight="1" x14ac:dyDescent="0.3">
      <c r="A152" s="118">
        <v>323</v>
      </c>
      <c r="B152" s="228" t="s">
        <v>50</v>
      </c>
      <c r="C152" s="125">
        <v>0</v>
      </c>
      <c r="D152" s="131">
        <v>19.600000000000001</v>
      </c>
      <c r="E152" s="125">
        <v>0</v>
      </c>
      <c r="F152" s="238"/>
      <c r="G152" s="52"/>
      <c r="H152" s="53"/>
      <c r="I152" s="53"/>
    </row>
    <row r="153" spans="1:9" ht="14.25" customHeight="1" x14ac:dyDescent="0.3">
      <c r="A153" s="120">
        <v>3239</v>
      </c>
      <c r="B153" s="130" t="s">
        <v>192</v>
      </c>
      <c r="C153" s="126">
        <v>0</v>
      </c>
      <c r="D153" s="190">
        <v>19.600000000000001</v>
      </c>
      <c r="E153" s="126">
        <v>0</v>
      </c>
      <c r="F153" s="238"/>
      <c r="G153" s="52"/>
      <c r="H153" s="53"/>
      <c r="I153" s="53"/>
    </row>
    <row r="154" spans="1:9" ht="14.25" customHeight="1" x14ac:dyDescent="0.3">
      <c r="A154" s="120">
        <v>323</v>
      </c>
      <c r="B154" s="122" t="s">
        <v>106</v>
      </c>
      <c r="C154" s="126">
        <v>0</v>
      </c>
      <c r="D154" s="190">
        <v>41.67</v>
      </c>
      <c r="E154" s="126">
        <v>0</v>
      </c>
      <c r="F154" s="238"/>
      <c r="G154" s="52"/>
      <c r="H154" s="53"/>
      <c r="I154" s="53"/>
    </row>
    <row r="155" spans="1:9" ht="14.25" customHeight="1" x14ac:dyDescent="0.3">
      <c r="A155" s="120">
        <v>3293</v>
      </c>
      <c r="B155" s="130" t="s">
        <v>81</v>
      </c>
      <c r="C155" s="126">
        <v>0</v>
      </c>
      <c r="D155" s="190">
        <v>41.67</v>
      </c>
      <c r="E155" s="126">
        <v>0</v>
      </c>
      <c r="F155" s="238"/>
      <c r="G155" s="52"/>
      <c r="H155" s="53"/>
      <c r="I155" s="53"/>
    </row>
    <row r="156" spans="1:9" ht="14.25" customHeight="1" x14ac:dyDescent="0.3">
      <c r="A156" s="102"/>
      <c r="B156" s="130"/>
      <c r="C156" s="129"/>
      <c r="D156" s="129"/>
      <c r="E156" s="129"/>
      <c r="F156" s="238"/>
      <c r="G156" s="52"/>
      <c r="H156" s="53"/>
      <c r="I156" s="53"/>
    </row>
    <row r="157" spans="1:9" ht="31.8" customHeight="1" x14ac:dyDescent="0.3">
      <c r="A157" s="186" t="s">
        <v>189</v>
      </c>
      <c r="B157" s="184" t="s">
        <v>188</v>
      </c>
      <c r="C157" s="185">
        <v>62.2</v>
      </c>
      <c r="D157" s="185">
        <v>62.2</v>
      </c>
      <c r="E157" s="185">
        <v>100</v>
      </c>
      <c r="F157" s="238"/>
      <c r="G157" s="52"/>
      <c r="H157" s="53"/>
      <c r="I157" s="53"/>
    </row>
    <row r="158" spans="1:9" ht="14.25" customHeight="1" x14ac:dyDescent="0.3">
      <c r="A158" s="236" t="s">
        <v>199</v>
      </c>
      <c r="B158" s="202" t="s">
        <v>179</v>
      </c>
      <c r="C158" s="193">
        <v>62.2</v>
      </c>
      <c r="D158" s="193">
        <v>62.2</v>
      </c>
      <c r="E158" s="200">
        <v>100</v>
      </c>
      <c r="F158" s="238"/>
      <c r="G158" s="52"/>
      <c r="H158" s="53"/>
      <c r="I158" s="53"/>
    </row>
    <row r="159" spans="1:9" ht="14.25" customHeight="1" x14ac:dyDescent="0.3">
      <c r="A159" s="128">
        <v>3</v>
      </c>
      <c r="B159" s="122" t="s">
        <v>35</v>
      </c>
      <c r="C159" s="125">
        <v>62.2</v>
      </c>
      <c r="D159" s="125">
        <v>62.2</v>
      </c>
      <c r="E159" s="126">
        <v>100</v>
      </c>
      <c r="F159" s="238"/>
      <c r="G159" s="52"/>
      <c r="H159" s="53"/>
      <c r="I159" s="53"/>
    </row>
    <row r="160" spans="1:9" ht="14.25" customHeight="1" x14ac:dyDescent="0.3">
      <c r="A160" s="232">
        <v>32</v>
      </c>
      <c r="B160" s="234" t="s">
        <v>16</v>
      </c>
      <c r="C160" s="233">
        <v>62.2</v>
      </c>
      <c r="D160" s="233">
        <v>62.2</v>
      </c>
      <c r="E160" s="235">
        <v>100</v>
      </c>
      <c r="F160" s="238"/>
      <c r="G160" s="52"/>
      <c r="H160" s="53"/>
      <c r="I160" s="53"/>
    </row>
    <row r="161" spans="1:9" ht="14.25" customHeight="1" x14ac:dyDescent="0.3">
      <c r="A161" s="118">
        <v>322</v>
      </c>
      <c r="B161" s="130" t="s">
        <v>100</v>
      </c>
      <c r="C161" s="125">
        <v>0</v>
      </c>
      <c r="D161" s="125">
        <v>8.65</v>
      </c>
      <c r="E161" s="126">
        <v>0</v>
      </c>
      <c r="F161" s="238"/>
      <c r="G161" s="52"/>
      <c r="H161" s="53"/>
      <c r="I161" s="53"/>
    </row>
    <row r="162" spans="1:9" ht="14.25" customHeight="1" x14ac:dyDescent="0.3">
      <c r="A162" s="102">
        <v>3221</v>
      </c>
      <c r="B162" s="150" t="s">
        <v>99</v>
      </c>
      <c r="C162" s="129">
        <v>0</v>
      </c>
      <c r="D162" s="129">
        <v>8.65</v>
      </c>
      <c r="E162" s="126">
        <v>0</v>
      </c>
      <c r="F162" s="238"/>
      <c r="G162" s="52"/>
      <c r="H162" s="53"/>
      <c r="I162" s="53"/>
    </row>
    <row r="163" spans="1:9" ht="14.25" customHeight="1" x14ac:dyDescent="0.3">
      <c r="A163" s="102">
        <v>329</v>
      </c>
      <c r="B163" s="288" t="s">
        <v>57</v>
      </c>
      <c r="C163" s="129">
        <v>0</v>
      </c>
      <c r="D163" s="129">
        <v>53.55</v>
      </c>
      <c r="E163" s="126">
        <v>0</v>
      </c>
      <c r="F163" s="238"/>
      <c r="G163" s="52"/>
      <c r="H163" s="53"/>
      <c r="I163" s="53"/>
    </row>
    <row r="164" spans="1:9" ht="14.25" customHeight="1" x14ac:dyDescent="0.3">
      <c r="A164" s="102">
        <v>3299</v>
      </c>
      <c r="B164" s="80" t="s">
        <v>57</v>
      </c>
      <c r="C164" s="129">
        <v>0</v>
      </c>
      <c r="D164" s="129">
        <v>53.55</v>
      </c>
      <c r="E164" s="129">
        <v>0</v>
      </c>
      <c r="F164" s="238"/>
      <c r="G164" s="52"/>
      <c r="H164" s="53"/>
      <c r="I164" s="53"/>
    </row>
    <row r="165" spans="1:9" ht="14.25" customHeight="1" x14ac:dyDescent="0.3">
      <c r="A165" s="102"/>
      <c r="B165" s="130"/>
      <c r="C165" s="129"/>
      <c r="D165" s="129"/>
      <c r="E165" s="129"/>
      <c r="F165" s="238"/>
      <c r="G165" s="52"/>
      <c r="H165" s="53"/>
      <c r="I165" s="53"/>
    </row>
    <row r="166" spans="1:9" x14ac:dyDescent="0.3">
      <c r="F166" s="239"/>
    </row>
    <row r="169" spans="1:9" x14ac:dyDescent="0.3">
      <c r="D169" s="51">
        <f>D157+D146+D123+D116+D109+D102+D95+D86+D79+D54+D8</f>
        <v>333210.01</v>
      </c>
    </row>
  </sheetData>
  <mergeCells count="3">
    <mergeCell ref="A5:B5"/>
    <mergeCell ref="A1:E1"/>
    <mergeCell ref="A2:E2"/>
  </mergeCells>
  <pageMargins left="0.70866141732283472" right="0.70866141732283472" top="0.74803149606299213" bottom="0.74803149606299213" header="0.31496062992125984" footer="0.31496062992125984"/>
  <pageSetup paperSize="9" scale="89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</vt:i4>
      </vt:variant>
      <vt:variant>
        <vt:lpstr>Imenovani rasponi</vt:lpstr>
      </vt:variant>
      <vt:variant>
        <vt:i4>3</vt:i4>
      </vt:variant>
    </vt:vector>
  </HeadingPairs>
  <TitlesOfParts>
    <vt:vector size="7" baseType="lpstr">
      <vt:lpstr>SAŽETAK </vt:lpstr>
      <vt:lpstr>RAČUN PRIHODA I RASHODA</vt:lpstr>
      <vt:lpstr>Rashodi -funkcijska</vt:lpstr>
      <vt:lpstr>POSEBNI_DIO_</vt:lpstr>
      <vt:lpstr>POSEBNI_DIO_!Podrucje_ispisa</vt:lpstr>
      <vt:lpstr>'RAČUN PRIHODA I RASHODA'!Podrucje_ispisa</vt:lpstr>
      <vt:lpstr>'SAŽETAK '!Podrucje_ispisa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AMilic</dc:creator>
  <cp:lastModifiedBy>Korisnik</cp:lastModifiedBy>
  <cp:lastPrinted>2023-06-21T08:44:16Z</cp:lastPrinted>
  <dcterms:created xsi:type="dcterms:W3CDTF">2022-08-26T07:26:16Z</dcterms:created>
  <dcterms:modified xsi:type="dcterms:W3CDTF">2023-07-24T11:00:00Z</dcterms:modified>
</cp:coreProperties>
</file>